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Z:\Документы\Прейскурант\"/>
    </mc:Choice>
  </mc:AlternateContent>
  <xr:revisionPtr revIDLastSave="0" documentId="13_ncr:1_{F9CD4AC2-9EBE-4ED9-BDB4-6C2D9FADB1A4}" xr6:coauthVersionLast="47" xr6:coauthVersionMax="47" xr10:uidLastSave="{00000000-0000-0000-0000-000000000000}"/>
  <workbookProtection workbookPassword="CC41" lockStructure="1"/>
  <bookViews>
    <workbookView xWindow="-120" yWindow="-120" windowWidth="19440" windowHeight="15000" xr2:uid="{00000000-000D-0000-FFFF-FFFF00000000}"/>
  </bookViews>
  <sheets>
    <sheet name="Прайс-лист" sheetId="1" r:id="rId1"/>
    <sheet name="скидка" sheetId="4" r:id="rId2"/>
  </sheets>
  <definedNames>
    <definedName name="_xlnm._FilterDatabase" localSheetId="0" hidden="1">'Прайс-лист'!$G$2:$G$216</definedName>
    <definedName name="_xlnm.Print_Area" localSheetId="0">'Прайс-лист'!$C$1:$I$272</definedName>
    <definedName name="_xlnm.Print_Area" localSheetId="1">скидка!$U$4:$AH$10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2" i="1" l="1"/>
  <c r="I72" i="1" s="1"/>
  <c r="H244" i="1"/>
  <c r="I244" i="1" s="1"/>
  <c r="H243" i="1"/>
  <c r="I243" i="1" s="1"/>
  <c r="H245" i="1"/>
  <c r="I245" i="1" s="1"/>
  <c r="H239" i="1"/>
  <c r="I239" i="1" s="1"/>
  <c r="H238" i="1"/>
  <c r="I238" i="1" s="1"/>
  <c r="H237" i="1"/>
  <c r="I237" i="1" s="1"/>
  <c r="H241" i="1"/>
  <c r="I241" i="1" s="1"/>
  <c r="H240" i="1"/>
  <c r="I240" i="1" s="1"/>
  <c r="H242" i="1"/>
  <c r="I242" i="1" s="1"/>
  <c r="H247" i="1"/>
  <c r="I247" i="1" s="1"/>
  <c r="H246" i="1"/>
  <c r="I246" i="1" s="1"/>
  <c r="H236" i="1"/>
  <c r="I236" i="1" s="1"/>
  <c r="H235" i="1"/>
  <c r="I235" i="1" s="1"/>
  <c r="H82" i="1"/>
  <c r="I82" i="1" s="1"/>
  <c r="H62" i="1"/>
  <c r="I62" i="1" s="1"/>
  <c r="H61" i="1"/>
  <c r="I61" i="1" s="1"/>
  <c r="H63" i="1"/>
  <c r="I63" i="1" s="1"/>
  <c r="H101" i="1"/>
  <c r="I101" i="1" s="1"/>
  <c r="H102" i="1"/>
  <c r="I102" i="1" s="1"/>
  <c r="H103" i="1"/>
  <c r="I103" i="1" s="1"/>
  <c r="H21" i="1"/>
  <c r="I21" i="1" s="1"/>
  <c r="H252" i="1"/>
  <c r="I252" i="1" s="1"/>
  <c r="H249" i="1"/>
  <c r="I249" i="1" s="1"/>
  <c r="H250" i="1"/>
  <c r="I250" i="1" s="1"/>
  <c r="H251" i="1"/>
  <c r="I251" i="1" s="1"/>
  <c r="H188" i="1"/>
  <c r="I188" i="1" s="1"/>
  <c r="H186" i="1"/>
  <c r="I186" i="1" s="1"/>
  <c r="H182" i="1"/>
  <c r="I182" i="1" s="1"/>
  <c r="H14" i="1"/>
  <c r="I14" i="1" s="1"/>
  <c r="H15" i="1"/>
  <c r="I15" i="1" s="1"/>
  <c r="H16" i="1"/>
  <c r="I16" i="1" s="1"/>
  <c r="H183" i="1"/>
  <c r="I183" i="1" s="1"/>
  <c r="H184" i="1"/>
  <c r="I184" i="1" s="1"/>
  <c r="H185" i="1"/>
  <c r="I185" i="1" s="1"/>
  <c r="H187" i="1"/>
  <c r="I187" i="1" s="1"/>
  <c r="H189" i="1"/>
  <c r="I189" i="1" s="1"/>
  <c r="H190" i="1"/>
  <c r="I190" i="1" s="1"/>
  <c r="H191" i="1"/>
  <c r="I191" i="1" s="1"/>
  <c r="H192" i="1"/>
  <c r="I192" i="1" s="1"/>
  <c r="H193" i="1"/>
  <c r="I193" i="1" s="1"/>
  <c r="H181" i="1"/>
  <c r="I181" i="1" s="1"/>
  <c r="H227" i="1"/>
  <c r="I227" i="1" s="1"/>
  <c r="H226" i="1"/>
  <c r="I226" i="1" s="1"/>
  <c r="H217" i="1"/>
  <c r="I217" i="1" s="1"/>
  <c r="H46" i="1"/>
  <c r="I46" i="1" s="1"/>
  <c r="H98" i="1"/>
  <c r="I98" i="1" s="1"/>
  <c r="H36" i="1"/>
  <c r="I36" i="1" s="1"/>
  <c r="H68" i="1"/>
  <c r="I68" i="1" s="1"/>
  <c r="H174" i="1"/>
  <c r="I174" i="1" s="1"/>
  <c r="H52" i="1"/>
  <c r="I52" i="1" s="1"/>
  <c r="H51" i="1"/>
  <c r="I51" i="1" s="1"/>
  <c r="H50" i="1"/>
  <c r="I50" i="1" s="1"/>
  <c r="H49" i="1"/>
  <c r="I49" i="1" s="1"/>
  <c r="H48" i="1"/>
  <c r="I48" i="1" s="1"/>
  <c r="H47" i="1"/>
  <c r="I47" i="1" s="1"/>
  <c r="H4" i="1"/>
  <c r="I4" i="1" s="1"/>
  <c r="H5" i="1"/>
  <c r="I5" i="1" s="1"/>
  <c r="H6" i="1"/>
  <c r="I6" i="1" s="1"/>
  <c r="H7" i="1"/>
  <c r="I7" i="1" s="1"/>
  <c r="H8" i="1"/>
  <c r="I8" i="1" s="1"/>
  <c r="H9" i="1"/>
  <c r="I9" i="1" s="1"/>
  <c r="H11" i="1"/>
  <c r="I11" i="1" s="1"/>
  <c r="H12" i="1"/>
  <c r="I12" i="1" s="1"/>
  <c r="H13" i="1"/>
  <c r="I13" i="1" s="1"/>
  <c r="H10" i="1"/>
  <c r="I10" i="1" s="1"/>
  <c r="H17" i="1"/>
  <c r="I17" i="1" s="1"/>
  <c r="H18" i="1"/>
  <c r="I18" i="1" s="1"/>
  <c r="H19" i="1"/>
  <c r="I19" i="1" s="1"/>
  <c r="H20" i="1"/>
  <c r="I20" i="1" s="1"/>
  <c r="H22" i="1"/>
  <c r="I22" i="1" s="1"/>
  <c r="H23" i="1"/>
  <c r="I23" i="1" s="1"/>
  <c r="H24" i="1"/>
  <c r="I24" i="1" s="1"/>
  <c r="H25" i="1"/>
  <c r="I25" i="1" s="1"/>
  <c r="H26" i="1"/>
  <c r="I26" i="1" s="1"/>
  <c r="H27" i="1"/>
  <c r="I27" i="1" s="1"/>
  <c r="H28" i="1"/>
  <c r="I28" i="1" s="1"/>
  <c r="H29" i="1"/>
  <c r="I29" i="1" s="1"/>
  <c r="H30" i="1"/>
  <c r="I30" i="1" s="1"/>
  <c r="H31" i="1"/>
  <c r="I31" i="1" s="1"/>
  <c r="H32" i="1"/>
  <c r="I32" i="1" s="1"/>
  <c r="H33" i="1"/>
  <c r="I33" i="1" s="1"/>
  <c r="H34" i="1"/>
  <c r="I34" i="1" s="1"/>
  <c r="H38" i="1"/>
  <c r="I38" i="1" s="1"/>
  <c r="H37" i="1"/>
  <c r="I37" i="1" s="1"/>
  <c r="H44" i="1"/>
  <c r="I44" i="1" s="1"/>
  <c r="H45" i="1"/>
  <c r="I45" i="1" s="1"/>
  <c r="H43" i="1"/>
  <c r="I43" i="1" s="1"/>
  <c r="H35" i="1"/>
  <c r="I35" i="1" s="1"/>
  <c r="H39" i="1"/>
  <c r="I39" i="1" s="1"/>
  <c r="H40" i="1"/>
  <c r="I40" i="1" s="1"/>
  <c r="H41" i="1"/>
  <c r="I41" i="1" s="1"/>
  <c r="H42" i="1"/>
  <c r="I42" i="1" s="1"/>
  <c r="H54" i="1"/>
  <c r="I54" i="1" s="1"/>
  <c r="H55" i="1"/>
  <c r="I55" i="1" s="1"/>
  <c r="H56" i="1"/>
  <c r="I56" i="1" s="1"/>
  <c r="H57" i="1"/>
  <c r="I57" i="1" s="1"/>
  <c r="H58" i="1"/>
  <c r="I58" i="1" s="1"/>
  <c r="H59" i="1"/>
  <c r="I59" i="1" s="1"/>
  <c r="H60" i="1"/>
  <c r="I60" i="1" s="1"/>
  <c r="H65" i="1"/>
  <c r="I65" i="1" s="1"/>
  <c r="H66" i="1"/>
  <c r="I66" i="1" s="1"/>
  <c r="H67" i="1"/>
  <c r="I67" i="1" s="1"/>
  <c r="H69" i="1"/>
  <c r="I69" i="1" s="1"/>
  <c r="H70" i="1"/>
  <c r="I70" i="1" s="1"/>
  <c r="H71" i="1"/>
  <c r="I71" i="1" s="1"/>
  <c r="H73" i="1"/>
  <c r="I73" i="1" s="1"/>
  <c r="H74" i="1"/>
  <c r="I74" i="1" s="1"/>
  <c r="H75" i="1"/>
  <c r="I75" i="1" s="1"/>
  <c r="H76" i="1"/>
  <c r="I76" i="1" s="1"/>
  <c r="H77" i="1"/>
  <c r="I77" i="1" s="1"/>
  <c r="H78" i="1"/>
  <c r="I78" i="1" s="1"/>
  <c r="H79" i="1"/>
  <c r="I79" i="1" s="1"/>
  <c r="H80" i="1"/>
  <c r="I80" i="1" s="1"/>
  <c r="H81" i="1"/>
  <c r="I81" i="1" s="1"/>
  <c r="H83" i="1"/>
  <c r="I83" i="1" s="1"/>
  <c r="H85" i="1"/>
  <c r="I85" i="1" s="1"/>
  <c r="H86" i="1"/>
  <c r="I86" i="1" s="1"/>
  <c r="H87" i="1"/>
  <c r="I87" i="1" s="1"/>
  <c r="H88" i="1"/>
  <c r="I88" i="1" s="1"/>
  <c r="H89" i="1"/>
  <c r="I89" i="1" s="1"/>
  <c r="H90" i="1"/>
  <c r="I90" i="1" s="1"/>
  <c r="H91" i="1"/>
  <c r="I91" i="1" s="1"/>
  <c r="H92" i="1"/>
  <c r="I92" i="1" s="1"/>
  <c r="H93" i="1"/>
  <c r="I93" i="1" s="1"/>
  <c r="H96" i="1"/>
  <c r="I96" i="1" s="1"/>
  <c r="H94" i="1"/>
  <c r="I94" i="1" s="1"/>
  <c r="H95" i="1"/>
  <c r="I95" i="1" s="1"/>
  <c r="H97" i="1"/>
  <c r="I97" i="1" s="1"/>
  <c r="H99" i="1"/>
  <c r="I99" i="1" s="1"/>
  <c r="H100" i="1"/>
  <c r="I100" i="1" s="1"/>
  <c r="H104" i="1"/>
  <c r="I104" i="1" s="1"/>
  <c r="H105" i="1"/>
  <c r="I105" i="1" s="1"/>
  <c r="H106" i="1"/>
  <c r="I106" i="1" s="1"/>
  <c r="H107" i="1"/>
  <c r="I107" i="1" s="1"/>
  <c r="H108" i="1"/>
  <c r="I108" i="1" s="1"/>
  <c r="H109" i="1"/>
  <c r="I109" i="1" s="1"/>
  <c r="H111" i="1"/>
  <c r="I111" i="1" s="1"/>
  <c r="H112" i="1"/>
  <c r="I112" i="1" s="1"/>
  <c r="H113" i="1"/>
  <c r="I113" i="1" s="1"/>
  <c r="H114" i="1"/>
  <c r="I114" i="1" s="1"/>
  <c r="H115" i="1"/>
  <c r="I115" i="1" s="1"/>
  <c r="H116" i="1"/>
  <c r="I116" i="1" s="1"/>
  <c r="H117" i="1"/>
  <c r="I117" i="1" s="1"/>
  <c r="H118" i="1"/>
  <c r="I118" i="1" s="1"/>
  <c r="H119" i="1"/>
  <c r="I119" i="1" s="1"/>
  <c r="H120" i="1"/>
  <c r="I120" i="1" s="1"/>
  <c r="H121" i="1"/>
  <c r="I121" i="1" s="1"/>
  <c r="H123" i="1"/>
  <c r="I123" i="1" s="1"/>
  <c r="H124" i="1"/>
  <c r="I124" i="1" s="1"/>
  <c r="H125" i="1"/>
  <c r="I125" i="1" s="1"/>
  <c r="H126" i="1"/>
  <c r="I126" i="1" s="1"/>
  <c r="H127" i="1"/>
  <c r="I127" i="1" s="1"/>
  <c r="H128" i="1"/>
  <c r="I128" i="1" s="1"/>
  <c r="H129" i="1"/>
  <c r="I129" i="1" s="1"/>
  <c r="H130" i="1"/>
  <c r="I130" i="1" s="1"/>
  <c r="H131" i="1"/>
  <c r="I131" i="1" s="1"/>
  <c r="H132" i="1"/>
  <c r="I132" i="1" s="1"/>
  <c r="H133" i="1"/>
  <c r="I133" i="1" s="1"/>
  <c r="H134" i="1"/>
  <c r="I134" i="1" s="1"/>
  <c r="H135" i="1"/>
  <c r="I135" i="1" s="1"/>
  <c r="H136" i="1"/>
  <c r="I136" i="1" s="1"/>
  <c r="H137" i="1"/>
  <c r="I137" i="1" s="1"/>
  <c r="H138" i="1"/>
  <c r="I138" i="1" s="1"/>
  <c r="H139" i="1"/>
  <c r="I139" i="1" s="1"/>
  <c r="H140" i="1"/>
  <c r="I140" i="1" s="1"/>
  <c r="H141" i="1"/>
  <c r="I141" i="1" s="1"/>
  <c r="H142" i="1"/>
  <c r="I142" i="1" s="1"/>
  <c r="H143" i="1"/>
  <c r="I143" i="1" s="1"/>
  <c r="H144" i="1"/>
  <c r="I144" i="1" s="1"/>
  <c r="H145" i="1"/>
  <c r="I145" i="1" s="1"/>
  <c r="H146" i="1"/>
  <c r="I146" i="1" s="1"/>
  <c r="H147" i="1"/>
  <c r="I147" i="1" s="1"/>
  <c r="H148" i="1"/>
  <c r="I148" i="1" s="1"/>
  <c r="H150" i="1"/>
  <c r="I150" i="1" s="1"/>
  <c r="H151" i="1"/>
  <c r="I151" i="1" s="1"/>
  <c r="H152" i="1"/>
  <c r="I152" i="1" s="1"/>
  <c r="H153" i="1"/>
  <c r="I153" i="1" s="1"/>
  <c r="H154" i="1"/>
  <c r="I154" i="1" s="1"/>
  <c r="H155" i="1"/>
  <c r="I155" i="1" s="1"/>
  <c r="H156" i="1"/>
  <c r="I156" i="1" s="1"/>
  <c r="H157" i="1"/>
  <c r="I157" i="1" s="1"/>
  <c r="H158" i="1"/>
  <c r="I158" i="1" s="1"/>
  <c r="H159" i="1"/>
  <c r="I159" i="1" s="1"/>
  <c r="H161" i="1"/>
  <c r="I161" i="1" s="1"/>
  <c r="H162" i="1"/>
  <c r="I162" i="1" s="1"/>
  <c r="H163" i="1"/>
  <c r="I163" i="1" s="1"/>
  <c r="H164" i="1"/>
  <c r="I164" i="1" s="1"/>
  <c r="H165" i="1"/>
  <c r="I165" i="1" s="1"/>
  <c r="H166" i="1"/>
  <c r="I166" i="1" s="1"/>
  <c r="H167" i="1"/>
  <c r="I167" i="1" s="1"/>
  <c r="H168" i="1"/>
  <c r="I168" i="1" s="1"/>
  <c r="H170" i="1"/>
  <c r="I170" i="1" s="1"/>
  <c r="H171" i="1"/>
  <c r="I171" i="1" s="1"/>
  <c r="H172" i="1"/>
  <c r="I172" i="1" s="1"/>
  <c r="H173" i="1"/>
  <c r="I173" i="1" s="1"/>
  <c r="H175" i="1"/>
  <c r="I175" i="1" s="1"/>
  <c r="H176" i="1"/>
  <c r="I176" i="1" s="1"/>
  <c r="H177" i="1"/>
  <c r="I177" i="1" s="1"/>
  <c r="H178" i="1"/>
  <c r="I178" i="1" s="1"/>
  <c r="H179" i="1"/>
  <c r="I179" i="1" s="1"/>
  <c r="H180" i="1"/>
  <c r="I180" i="1" s="1"/>
  <c r="H195" i="1"/>
  <c r="I195" i="1" s="1"/>
  <c r="H196" i="1"/>
  <c r="I196" i="1" s="1"/>
  <c r="H197" i="1"/>
  <c r="I197" i="1" s="1"/>
  <c r="H198" i="1"/>
  <c r="I198" i="1" s="1"/>
  <c r="H199" i="1"/>
  <c r="I199" i="1" s="1"/>
  <c r="H200" i="1"/>
  <c r="I200" i="1" s="1"/>
  <c r="H201" i="1"/>
  <c r="I201" i="1" s="1"/>
  <c r="H202" i="1"/>
  <c r="I202" i="1" s="1"/>
  <c r="H203" i="1"/>
  <c r="I203" i="1" s="1"/>
  <c r="H204" i="1"/>
  <c r="I204" i="1" s="1"/>
  <c r="H205" i="1"/>
  <c r="I205" i="1" s="1"/>
  <c r="H206" i="1"/>
  <c r="I206" i="1" s="1"/>
  <c r="H207" i="1"/>
  <c r="I207" i="1" s="1"/>
  <c r="H208" i="1"/>
  <c r="I208" i="1" s="1"/>
  <c r="H209" i="1"/>
  <c r="I209" i="1" s="1"/>
  <c r="H210" i="1"/>
  <c r="I210" i="1" s="1"/>
  <c r="H211" i="1"/>
  <c r="I211" i="1" s="1"/>
  <c r="H212" i="1"/>
  <c r="I212" i="1" s="1"/>
  <c r="H213" i="1"/>
  <c r="I213" i="1" s="1"/>
  <c r="H214" i="1"/>
  <c r="I214" i="1" s="1"/>
  <c r="H216" i="1"/>
  <c r="I216" i="1" s="1"/>
  <c r="H218" i="1"/>
  <c r="I218" i="1" s="1"/>
  <c r="H219" i="1"/>
  <c r="I219" i="1" s="1"/>
  <c r="H220" i="1"/>
  <c r="I220" i="1" s="1"/>
  <c r="H221" i="1"/>
  <c r="I221" i="1" s="1"/>
  <c r="H222" i="1"/>
  <c r="I222" i="1" s="1"/>
  <c r="H223" i="1"/>
  <c r="I223" i="1" s="1"/>
  <c r="H224" i="1"/>
  <c r="I224" i="1" s="1"/>
  <c r="H225" i="1"/>
  <c r="I225" i="1" s="1"/>
  <c r="H228" i="1"/>
  <c r="I228" i="1" s="1"/>
  <c r="H229" i="1"/>
  <c r="I229" i="1" s="1"/>
  <c r="H230" i="1"/>
  <c r="I230" i="1" s="1"/>
  <c r="H231" i="1"/>
  <c r="I231" i="1" s="1"/>
  <c r="H232" i="1"/>
  <c r="I232" i="1" s="1"/>
  <c r="H233" i="1"/>
  <c r="I233" i="1" s="1"/>
  <c r="H254" i="1"/>
  <c r="I254" i="1" s="1"/>
  <c r="H255" i="1"/>
  <c r="I255" i="1" s="1"/>
  <c r="H256" i="1"/>
  <c r="I256" i="1" s="1"/>
  <c r="H257" i="1"/>
  <c r="I257" i="1" s="1"/>
  <c r="H258" i="1"/>
  <c r="I258" i="1" s="1"/>
  <c r="H259" i="1"/>
  <c r="I259" i="1" s="1"/>
  <c r="H260" i="1"/>
  <c r="I260" i="1" s="1"/>
  <c r="H261" i="1"/>
  <c r="I261" i="1" s="1"/>
  <c r="H262" i="1"/>
  <c r="I262" i="1" s="1"/>
  <c r="H263" i="1"/>
  <c r="I263" i="1" s="1"/>
  <c r="H264" i="1"/>
  <c r="I264" i="1" s="1"/>
  <c r="H265" i="1"/>
  <c r="I265" i="1" s="1"/>
  <c r="G266" i="1"/>
  <c r="I26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Kadyrov</author>
  </authors>
  <commentList>
    <comment ref="G2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Введите необходимое количество товара для вычисления цены со скидкой</t>
        </r>
      </text>
    </comment>
  </commentList>
</comments>
</file>

<file path=xl/sharedStrings.xml><?xml version="1.0" encoding="utf-8"?>
<sst xmlns="http://schemas.openxmlformats.org/spreadsheetml/2006/main" count="618" uniqueCount="533">
  <si>
    <t>Комплект ЕНМ1283 + АЕА1337:  
Приточное устройство EМM², гигрорегулируемый расход воздуха 22-45 м³/ч,
для оконных конструкций, переключатель режимов работы, цвет по RAL 8017 (тик)</t>
  </si>
  <si>
    <t>Комплект ЕНМ1279 + АЕА1338:  
Приточное устройство EМM², гигрорегулируемый расход воздуха 22-45 м³/ч, 
для оконных конструкций, переключатель режимов работы, цвет по RAL 8001 (дуб)</t>
  </si>
  <si>
    <t>Стандартный козырек AS с решеткой против насекомых
для EMM, ЕММ², EHA, EHA², цвет по RAL 9003 (белый)</t>
  </si>
  <si>
    <t>Стандартный козырек AS с решеткой против насекомых 
для EMM, ЕММ², EHA, EHA², цвет по RAL 8017 (тик)</t>
  </si>
  <si>
    <t>Стандартный козырек AS с решеткой против насекомых 
для EMM, ЕММ², EHA, EHA², цвет по RAL 8001(дуб)</t>
  </si>
  <si>
    <t>Акустический козырек A-EMM с решеткой против насекомых 
для EMM, ЕММ², EHA, EHA², цвет по RAL 9003 (белый)</t>
  </si>
  <si>
    <t>Акустический козырек A-EMM с решеткой против насекомых 
для EMM, ЕММ², EHA, EHA², цвет по RAL 8017 (тик)</t>
  </si>
  <si>
    <t>Акустический козырек A-EMM с решеткой против насекомых 
для EMM, ЕММ², EHA, EHA², цвет по RAL 8001(дуб)</t>
  </si>
  <si>
    <t>Акустический козырек A-EHA с решеткой против насекомых 
для EMM, ЕММ², EHA, EHA², цвет по RAL 9003 (белый)</t>
  </si>
  <si>
    <t>Козырек AC с контролем потока воздуха и с решеткой против насекомых 
для EMM, ЕММ², EHA, EHA², цвет по RAL 9003 (белый)</t>
  </si>
  <si>
    <t>Козырек AC с контролем потока воздуха и с решеткой против насекомых 
для EMM, ЕММ², EHA, EHA², цвет по RAL 8017 (тик)</t>
  </si>
  <si>
    <t>Козырек AC с контролем потока воздуха и с решеткой против насекомых 
для EMM, ЕММ², EHA, EHA², цвет по RAL 8001(дуб)</t>
  </si>
  <si>
    <t>Воздуховод ПВХ Ø100 мм L=350 мм для EHT</t>
  </si>
  <si>
    <t>Центральный вентилятор V5S Reference для квартир и индивидуальных домов, 
обслуживание до 5-ти помещений, расход воздуха 280 м³/ч, макс. давление 140Па, 
мощность 57Вт, 230V</t>
  </si>
  <si>
    <t>Центральный вентилятор VAM для квартир или индивидуальных домов, 
обслуживание до 6-ти помещений, расход воздуха 250 м³/ч, макс. давление 130 Па, 
мощность 23-44 Вт, 230V</t>
  </si>
  <si>
    <t>Центральный вентилятор V4A premium для квартир или индивидуальных домов, 
обслуживание до 4-х помещений, расход воздуха 210 м³/ч, макс. давление 118Па, 
мощность 12.5-22Вт, 230V</t>
  </si>
  <si>
    <t>Вытяжное устройство BXC pd, фиксированный расход воздуха 12-80/130 м³/ч, 
пиковый расход от датчика присутствия, задержка включения 60 сек, 
соединение Ø125 мм, 3V DC</t>
  </si>
  <si>
    <t>Вытяжное устройство BXC hpd, гигрорегулируемый расход воздуха 12-80/130 м³/ч, 
пиковый расход от датчика присутствия, задержка включения 60 сек, 
накладное соединение, 3V DC</t>
  </si>
  <si>
    <t>Вытяжное устройство BXC hpd, гигрорегулируемый расход воздуха 12-80/130 м³/ч, 
пиковый расход от датчика присутствия, задержка включения 60 сек, 
соединение Ø125 мм, 3V DC</t>
  </si>
  <si>
    <t>Вытяжное устройство BXC h, гигрорегулируемый расход воздуха 12-80/130 м³/ч, 
соединение Ø100 мм</t>
  </si>
  <si>
    <t>Вытяжное устройство BXC h, гигрорегулируемый расход воздуха 12-80/130 м³/ч, 
соединение Ø125 мм</t>
  </si>
  <si>
    <t>Вытяжное устройство BXC h, гигрорегулируемый расход воздуха 12-80/130 м³/ч, 
накладное соединение</t>
  </si>
  <si>
    <t>Вытяжное устройство BXC hi, гигрорегулируемый расход воздуха 12-80/130 м³/ч, 
пиковый расход от выключателя,  соединение Ø100 мм, 3V DC</t>
  </si>
  <si>
    <t>Вытяжное устройство BXC hi, гигрорегулируемый расход воздуха 12-80/130 м³/ч, 
пиковый расход от выключателя, соединение Ø125 мм, 3V DC</t>
  </si>
  <si>
    <t>Вытяжное устройство BXC hi, гигрорегулируемый расход воздуха 12-80/130 м³/ч, 
пиковый расход от выключателя, накладное соединение, 3V DC</t>
  </si>
  <si>
    <t>Вытяжное устройство BXC hpd, гигрорегулируемый расход воздуха 12-80/130 м³/ч, 
пиковый расход от датчика присутствия, задержка включения 60 сек, 
соединение Ø100 мм, 3V DC</t>
  </si>
  <si>
    <t>Вытяжное устройство BXC pd, фиксированный расход воздуха 12-80/130 м³/ч, 
пиковый расход от датчика присутствия, задержка включения 60 сек, 
накладное соединение, 3V DC</t>
  </si>
  <si>
    <t>Вытяжное устройство BXC co₂, фиксированный расход воздуха 12-80/130 м³/ч, 
пиковый расход воздуха от датчика СО₂, соединение Ø100 мм, 3V DC</t>
  </si>
  <si>
    <t>Вытяжное устройство BXC voc, фиксированный расход воздуха 12-80/130 м³/ч, 
пиковый расход воздуха от датчика ЛОС, соединение Ø100 мм, 3V DC</t>
  </si>
  <si>
    <t>Вытяжное устройство BXC s, фиксированный расход воздуха 12-80/130 м³/ч, 
пиковый расход воздуха от сигнала управляющего устройства BXC co₂ или BXC voc,
соединение Ø100 мм, 3V DC</t>
  </si>
  <si>
    <t>Вытяжное устройство BXC hrс, гигрорегулируемый расход воздуха 12-80/130 м³/ч, 
пиковый расход воздуха от пульта дистанционного управления, 
соединение Ø100 мм, 3V DC</t>
  </si>
  <si>
    <t>Гибридный вентилятор VBP ms для многоэтажных домов, расход воздуха 400 м³/ч, 
макс. давление 14 Па, мощность 16 Вт, подключение через блок управления, 12V</t>
  </si>
  <si>
    <t>Вытяжное устройство G2H, гигрорегулируемый расход воздуха 12-72/168 м³/ч, 
пиковый расход от пульта дистанционного управления (поставляется в комплекте), 
накладное соединение</t>
  </si>
  <si>
    <t>Вытяжное устройство GHN, гигрорегулируемый расход воздуха 15-75 м³/ч, 
соединение Ø125 мм</t>
  </si>
  <si>
    <t>Вытяжное устройство GHN, гигрорегулируемый расход воздуха 15-75/100 м³/ч, 
накладное соединение</t>
  </si>
  <si>
    <t>Акустическая подушка для внешнего козырька 
+ акустическая подушка для воздуховода Ø125 мм для EHT</t>
  </si>
  <si>
    <t>Акустическая подушка для внешнего козырька 
+ акустическая подушка для воздуховода Ø100 мм для EHT</t>
  </si>
  <si>
    <t>Телескопический канал для установки приточных устройств EHA² 
в светопрозрачных конструкциях, цвет «белый», для EHA², 50-71 мм</t>
  </si>
  <si>
    <t>Телескопический канал для установки приточных устройств EMM 
в светопрозрачных конструкциях, цвет «белый», для EMM, 50-71 мм</t>
  </si>
  <si>
    <t xml:space="preserve">Съемная решетка F-EHT против насекомых, пластиковая, Ø100 мм для EHT </t>
  </si>
  <si>
    <t>Адаптер Ø125 мм для контроллера потока ACW</t>
  </si>
  <si>
    <t>Плоский козырек AP для мест с ограниченным пространством, 10 мм, 
цвет по RAL 9003 (белый)</t>
  </si>
  <si>
    <t>Плоский козырек AP для мест с ограниченным пространством, 10 мм, 
цвет по RAL 8017 (тик)</t>
  </si>
  <si>
    <t>Плоский козырек для мест с ограниченным пространством, 3 мм, 
цвет по RAL 9003 (белый)</t>
  </si>
  <si>
    <t>Плоский козырек для мест с ограниченным пространством, 1 мм, 
анодированный алюминий</t>
  </si>
  <si>
    <t>Приточное устройство EFT, фиксированный расход воздуха 40 м³/ч, 
для установки через стену (белый)</t>
  </si>
  <si>
    <t>Вытяжное устройство GFN, фиксированный расход воздуха 75/100 м³/ч, 
накладное соединение</t>
  </si>
  <si>
    <t>Вытяжное устройство GFN, фиксированный расход воздуха 75 м³/ч, 
соединение Ø125 мм</t>
  </si>
  <si>
    <t>Вытяжное устройство G2H, гигрорегулируемый расход воздуха 12-72 м³/ч, 
накладное соединение</t>
  </si>
  <si>
    <t>Вытяжное устройство G2H, гигрорегулируемый расход воздуха 12-72/168 м³/ч, 
пиковый расход от датчика присутствия, накладное соединение</t>
  </si>
  <si>
    <t>Вытяжное устройство G2H, гигрорегулируемый расход воздуха 12-72/168 м³/ч, 
пиковый расход от выключателя, накладное соединение</t>
  </si>
  <si>
    <t>Вытяжное устройство G2H, фиксированный расход воздуха 12-72 м³/ч, 
пиковый расход от датчика присутствия, накладное соединение</t>
  </si>
  <si>
    <t>Вытяжное устройство G2H, фиксированный расход воздуха 12-72 м³/ч, 
пиковый расход от выключателя, накладное соединение</t>
  </si>
  <si>
    <t>Вытяжное устройство G2H, фиксированный расход воздуха 12-72 м³/ч, 
пиковый расход от пульта дистанционного управления (поставляется в комплекте), 
накладное соединение</t>
  </si>
  <si>
    <t>Вытяжное устройство BXC p, фиксированный расход воздуха 12-80/130 м³/ч, 
пиковый расход от датчика присутствия, соединение Ø100 мм, 3V DC</t>
  </si>
  <si>
    <t>Вытяжное устройство BXC p, фиксированный расход воздуха 12-80/130 м³/ч, 
пиковый расход от датчика присутствия, соединение Ø125 мм, 3V DC</t>
  </si>
  <si>
    <t>Вытяжное устройство BXC p, фиксированный расход воздуха 12-80/130 м³/ч, 
пиковый расход от датчика присутствия, накладное соединение, 3V DC</t>
  </si>
  <si>
    <t>Вытяжное устройство BXC pd, фиксированный расход воздуха 12-80/130 м³/ч, 
пиковый расход от датчика присутствия, задержка включения 60 сек, 
соединение Ø100 мм, 3V DC</t>
  </si>
  <si>
    <t>Вытяжное устройство BFX, фиксированный расход воздуха 12-130 м³/ч, 
соединение Ø100 мм</t>
  </si>
  <si>
    <t>Вытяжное устройство BFX, фиксированный расход воздуха 12-130 м³/ч,
соединение Ø125 мм</t>
  </si>
  <si>
    <t>Вытяжное устройство BXC rc, фиксированный расход воздуха 12-80/130 м³/ч, 
пиковый расход воздуха от пульта дистанционного управления, 
соединение Ø100 мм, 3V DC</t>
  </si>
  <si>
    <t>Вытяжное устройство TDA для офисных помещений, фиксированный расход 
воздуха 5-25/50/75/100 м³/ч, пиковый расход от датчика присутствия, 
соединение Ø125 мм, 9V DC</t>
  </si>
  <si>
    <t>Вытяжное устройство TDA для офисных помещений, фиксированный расход 
воздуха 5-25/50/75/100 м³/ч, пиковый расход от датчика присутствия, 
соединение Ø125 мм, 12V AC</t>
  </si>
  <si>
    <t>Вытяжное устройство TDA для офисных помещений, фиксированный расход 
воздуха 5-25/50/75/100 м³/ч, пиковый расход от датчика присутствия, 
соединение Ø125 мм, подключение через реле, 12V AC</t>
  </si>
  <si>
    <t>Вытяжное устройство TDF для офисных помещений, фиксированный расход 
воздуха 25/50/75/100 м³/ч, соединение Ø125 мм</t>
  </si>
  <si>
    <t>Адаптер Ø100/125 мм для BXС</t>
  </si>
  <si>
    <t>Акустическая вставка Ø125 мм для вытяжных устройств BXL</t>
  </si>
  <si>
    <t>Акустическое кольцо Ø125 мм для вытяжных устройств BXL/BXS/BXC/TDA</t>
  </si>
  <si>
    <t>Уплотняющая манжета пластиковая Ø125 мм L=125 мм для BXL/BXS/TDA</t>
  </si>
  <si>
    <t>Уплотняющая манжета пластиковая Ø80 мм L=140 мм для BXS</t>
  </si>
  <si>
    <t>Уплотняющая манжета пластиковая Ø125/80 мм L=125 мм для BXL/BXS</t>
  </si>
  <si>
    <t>Центральный вентилятор V2A для квартир или индивидуальных домов, 
обслуживание до 2-х помещений, расход воздуха 80 м³/ч, макс. давление 80 Па, 
мощность 5.5-13Вт, 230V</t>
  </si>
  <si>
    <t>Адаптер Ø80/100 мм для V2A</t>
  </si>
  <si>
    <t>Адаптер Ø80/125 мм для V2A</t>
  </si>
  <si>
    <t>Входной патрубок Ø125 мм для V4A</t>
  </si>
  <si>
    <t>Входной патрубок Ø100 мм для V4A</t>
  </si>
  <si>
    <t>Входной патрубок Ø125/125 мм для VAM</t>
  </si>
  <si>
    <t>Входной патрубок Ø125/100 мм для VAM</t>
  </si>
  <si>
    <t>Входной патрубок Ø125/80 мм для VAM</t>
  </si>
  <si>
    <t>Втулка Ø125 мм для VPH</t>
  </si>
  <si>
    <t>Втулка Ø80 мм для VPH</t>
  </si>
  <si>
    <t>Адаптер Ø100/125 мм для V5S</t>
  </si>
  <si>
    <t>Вентиляторы производства завода AERECO в Германии</t>
  </si>
  <si>
    <t>Комплект: EHT 780 + AEA 776 + AEA 778</t>
  </si>
  <si>
    <t>Комплект: EHT 780 + AEA 776 + AEA 774 + AEA 775</t>
  </si>
  <si>
    <t>Комплект: EHT 780 + AEA 776 + AEA 968 + AEA 778</t>
  </si>
  <si>
    <t>Наружные козырьки для приточных устройств</t>
  </si>
  <si>
    <t>Аксессуары для приточных устройств</t>
  </si>
  <si>
    <t>Аксессуары для вытяжных устройств</t>
  </si>
  <si>
    <t>33007AL</t>
  </si>
  <si>
    <t>22066AL</t>
  </si>
  <si>
    <t>85343AL</t>
  </si>
  <si>
    <t>Вентиляторы</t>
  </si>
  <si>
    <t>Аксессуары для вентиляторов</t>
  </si>
  <si>
    <t>Код</t>
  </si>
  <si>
    <t>Вентиляционные решетки</t>
  </si>
  <si>
    <t>b</t>
  </si>
  <si>
    <t>Остальная продукция</t>
  </si>
  <si>
    <t>a</t>
  </si>
  <si>
    <t>Цена за единицу, €</t>
  </si>
  <si>
    <t>Кол-во</t>
  </si>
  <si>
    <t>Сумма, €</t>
  </si>
  <si>
    <t>Плата питания 12V AC/3V DC для BXС</t>
  </si>
  <si>
    <t>new</t>
  </si>
  <si>
    <t>Комплект из 100 заглушек для EHA (белый)</t>
  </si>
  <si>
    <t>Цена за ед. от кол-ва, €</t>
  </si>
  <si>
    <t>Настенный козырек A-EHT для EHT</t>
  </si>
  <si>
    <t>Настенный козырек A-EHT с сеткой от насекомых для EHT</t>
  </si>
  <si>
    <t>Контроллер потока воздуха ACW для EHT</t>
  </si>
  <si>
    <t>Вытяжные устройства для механической вентиляции</t>
  </si>
  <si>
    <t>Приточные устройства оконные</t>
  </si>
  <si>
    <t>Приточные устройства стеновые</t>
  </si>
  <si>
    <t>Акустическая проставка E-EHA для EHA цвет по RAL 9003 (белый)</t>
  </si>
  <si>
    <t>Жироулавливающий фильтр из алюминия для вытяжных устройств BXL/BXS/BXC</t>
  </si>
  <si>
    <t>Наименование/описание</t>
  </si>
  <si>
    <t>Измеритель скорости ветра для VBP ms</t>
  </si>
  <si>
    <t>Блок управления до 3 VBP, 230V, для VBP ms</t>
  </si>
  <si>
    <t>Блок управления до 6 VBP, 230V, для VBP ms</t>
  </si>
  <si>
    <t>Блок управления до 3 VBP, 230V, для VBP ms, c возможностью подключения AVE 347</t>
  </si>
  <si>
    <t>Блок управления до 6 VBP, 230V, для VBP ms, c возможностью подключения AVE 347</t>
  </si>
  <si>
    <t>G2H1064</t>
  </si>
  <si>
    <t>G2H1065</t>
  </si>
  <si>
    <t>G2H1066</t>
  </si>
  <si>
    <t>G2H1069</t>
  </si>
  <si>
    <t>G2H1070</t>
  </si>
  <si>
    <t>G2H1072</t>
  </si>
  <si>
    <t>Вытяжные устройства для естественной и гибридной вентиляции</t>
  </si>
  <si>
    <t>G2H1068</t>
  </si>
  <si>
    <t>Плата питания 12V AC/8V DC для BXL/BXS/G2H</t>
  </si>
  <si>
    <t>Блок питания для вытяжных устройств Aereco, 230V AC/12V AC, 1A, IP20, DIN</t>
  </si>
  <si>
    <t>спец заказ</t>
  </si>
  <si>
    <t>шт./ палет</t>
  </si>
  <si>
    <t>упак. (шт./кор)</t>
  </si>
  <si>
    <t>Приточное устройство EMM, гигрорегулируемый расход воздуха 5-35 м³/ч, 
для оконных конструкций, переключатель режимов работы, цвет по RAL 9003 (белый)</t>
  </si>
  <si>
    <t>Приточное устройство EMM, гигрорегулируемый расход воздуха 5-35 м³/ч, 
для оконных конструкций, переключатель режимов работы, цвет по RAL 8017 (тик)</t>
  </si>
  <si>
    <t>Приточное устройство EMM, гигрорегулируемый расход воздуха 5-35 м³/ч, 
для оконных конструкций, переключатель режимов работы, цвет по RAL 8001 (дуб)</t>
  </si>
  <si>
    <t>Приточное устройство EMM, гигрорегулируемый расход воздуха 11-35 м³/ч, 
для оконных конструкций, цвет по RAL 9003 (белый)</t>
  </si>
  <si>
    <t>Приточное устройство EMM, гигрорегулируемый расход воздуха 11-35 м³/ч, 
для оконных конструкций, цвет по RAL 8017 (тик)</t>
  </si>
  <si>
    <t>Приточное устройство EMM, гигрорегулируемый расход воздуха 11-35 м³/ч, 
для оконных конструкций, цвет по RAL 8001 (дуб)</t>
  </si>
  <si>
    <t>Приточное устройство EMF, фиксированный расход воздуха 35 м³/ч, 
для оконных конструкций, переключатель режимов работы, цвет по RAL 9003 (белый)</t>
  </si>
  <si>
    <t>Приточное устройство EHT, гигрорегулируемый расход воздуха 5-40 м³/ч, 
для установки через стену, переключатель режимов работы, цвет белый</t>
  </si>
  <si>
    <t>Приточное устройство EHT, гигрорегулируемый расход воздуха 11-40 м³/ч, 
для установки через стену, цвет белый</t>
  </si>
  <si>
    <t>Приточное устройство EHT, гигрорегулируемый расход воздуха 17-40 м³/ч, 
для установки через стену, цвет белый</t>
  </si>
  <si>
    <t>CAP1100RU</t>
  </si>
  <si>
    <t>SDC1107RU</t>
  </si>
  <si>
    <t>SDC1108RU</t>
  </si>
  <si>
    <t>CAP1101RU</t>
  </si>
  <si>
    <t>BFX1114RU</t>
  </si>
  <si>
    <t>ADX1099RU</t>
  </si>
  <si>
    <t>ADX1106RU</t>
  </si>
  <si>
    <t>ADX1123RU</t>
  </si>
  <si>
    <t>ADX1098RU</t>
  </si>
  <si>
    <t>Представительство АО “АЭРЭКО“ в РФ
105120, г.Москва, Костомаровский пер., д.3, оф.301
Тел./факс: +7 495 921-36-12
e-mail: info@aereco.ru
http://www.aereco.ru</t>
  </si>
  <si>
    <t>Цены указаны в у.е. с учетом НДС, 1у.е. = 1€ (Евро)</t>
  </si>
  <si>
    <t>Указанные цены являются рекомендованными для продажи дистрибьюторами на территории РФ</t>
  </si>
  <si>
    <t>Оконные приточные устройства могут быть окрашены в любой цвет по шкале RAL. Минимальная партия - от 500 шт.</t>
  </si>
  <si>
    <t>Дополнительную информацию по стоимости и срокам можно уточнить в Представительстве АО «АЭРЭКО» в РФ</t>
  </si>
  <si>
    <t>Датчик концентрации СО2 для DXR</t>
  </si>
  <si>
    <t>Вытяжной компенсационный клапан</t>
  </si>
  <si>
    <t>Вытяжное устройство для обеспечения баланса потоков</t>
  </si>
  <si>
    <t>Нагнетательный насос для отвода конденсата</t>
  </si>
  <si>
    <t>Комплект для крепления</t>
  </si>
  <si>
    <t xml:space="preserve">Кабель с разъемом RJ45, длина 10 м </t>
  </si>
  <si>
    <t>Система вентиляции с рекуперацией тепла</t>
  </si>
  <si>
    <t>Итого :</t>
  </si>
  <si>
    <t xml:space="preserve">Сенсорная панель управления, цветной дисплей </t>
  </si>
  <si>
    <t>DXR1225RU</t>
  </si>
  <si>
    <t>VMX1175</t>
  </si>
  <si>
    <t>VMX1176</t>
  </si>
  <si>
    <t>VMX1177</t>
  </si>
  <si>
    <t>VMX1178</t>
  </si>
  <si>
    <t>VMX1179</t>
  </si>
  <si>
    <t>VMX1180</t>
  </si>
  <si>
    <t>VMX1170</t>
  </si>
  <si>
    <t>VMX1171</t>
  </si>
  <si>
    <t>VMX1172</t>
  </si>
  <si>
    <t>VMX1181</t>
  </si>
  <si>
    <t>VMX1182</t>
  </si>
  <si>
    <t>AVE1227</t>
  </si>
  <si>
    <t>Адаптивная система вентиляции для общественных зданий VMX</t>
  </si>
  <si>
    <t>EHM1276</t>
  </si>
  <si>
    <t>EHM1279</t>
  </si>
  <si>
    <t>EHM1280</t>
  </si>
  <si>
    <t>EHM1281</t>
  </si>
  <si>
    <t>EHM1282</t>
  </si>
  <si>
    <t>EHM1283</t>
  </si>
  <si>
    <t>EHM1284</t>
  </si>
  <si>
    <t>EHM1285</t>
  </si>
  <si>
    <t>AEA1335</t>
  </si>
  <si>
    <t>AEA1337</t>
  </si>
  <si>
    <t>AEA1338</t>
  </si>
  <si>
    <t>AEA1336</t>
  </si>
  <si>
    <t>AEA1339</t>
  </si>
  <si>
    <t>AEA1340</t>
  </si>
  <si>
    <t>Блок питания для модулей VMX 230VAC/12VDC, 30W,2.5A</t>
  </si>
  <si>
    <t>Датчик оптический измерения присутствия и движения</t>
  </si>
  <si>
    <t>Электропривод VMX Drive для клапанов VFC</t>
  </si>
  <si>
    <t>Адаптер VMX VFT для электропривода VMX Drive</t>
  </si>
  <si>
    <t>Датчик оптический, VMX S-PRE</t>
  </si>
  <si>
    <t>Датчик концентрации СО2, VMX S-CO2</t>
  </si>
  <si>
    <t>Модуль VMX Main, "главный"</t>
  </si>
  <si>
    <t>Модуль VMX Relay Out</t>
  </si>
  <si>
    <t>Модуль VMX Contact In</t>
  </si>
  <si>
    <t>Модуль VMX In / Out 0-10V</t>
  </si>
  <si>
    <t>Электрический воздухонагреватель, 230V, 1200 Вт</t>
  </si>
  <si>
    <t>AEA545</t>
  </si>
  <si>
    <t>AEA877</t>
  </si>
  <si>
    <t>AVE055</t>
  </si>
  <si>
    <t>AVE056</t>
  </si>
  <si>
    <t>AEA808</t>
  </si>
  <si>
    <t>AEA809</t>
  </si>
  <si>
    <t>AEA810</t>
  </si>
  <si>
    <t>АЕА546</t>
  </si>
  <si>
    <t>АЕА547</t>
  </si>
  <si>
    <t>AVE1140</t>
  </si>
  <si>
    <t>AVE197</t>
  </si>
  <si>
    <t>AVE198</t>
  </si>
  <si>
    <t>AVE348</t>
  </si>
  <si>
    <t>AVE349</t>
  </si>
  <si>
    <t>AVE347</t>
  </si>
  <si>
    <t>VBP070</t>
  </si>
  <si>
    <t>VBP335</t>
  </si>
  <si>
    <t>VB21119</t>
  </si>
  <si>
    <t>VB21118</t>
  </si>
  <si>
    <t>AVE1146</t>
  </si>
  <si>
    <t>VTZ1075</t>
  </si>
  <si>
    <t>VTZ1076</t>
  </si>
  <si>
    <t>VTZ1077</t>
  </si>
  <si>
    <t>VTZ1078</t>
  </si>
  <si>
    <t>VTZ1125</t>
  </si>
  <si>
    <t>VСZ1084</t>
  </si>
  <si>
    <t>VСZ1085</t>
  </si>
  <si>
    <t>VСZ1086</t>
  </si>
  <si>
    <t>VСZ1087</t>
  </si>
  <si>
    <t>VСZ1144</t>
  </si>
  <si>
    <t>V2A032</t>
  </si>
  <si>
    <t>V4A336</t>
  </si>
  <si>
    <t>VAM767</t>
  </si>
  <si>
    <t>V5S1130</t>
  </si>
  <si>
    <t>VBP042</t>
  </si>
  <si>
    <t>VBP043</t>
  </si>
  <si>
    <t>FBE1089</t>
  </si>
  <si>
    <t>CAL195</t>
  </si>
  <si>
    <t>CAL261</t>
  </si>
  <si>
    <t>AVE491</t>
  </si>
  <si>
    <t>AEA317</t>
  </si>
  <si>
    <t>AEA372</t>
  </si>
  <si>
    <t>AEA373</t>
  </si>
  <si>
    <t>TDA874</t>
  </si>
  <si>
    <t>TDA873</t>
  </si>
  <si>
    <t>TDA930</t>
  </si>
  <si>
    <t>TDF875</t>
  </si>
  <si>
    <t>GHN735</t>
  </si>
  <si>
    <t>GHN736</t>
  </si>
  <si>
    <t>GFN849</t>
  </si>
  <si>
    <t>GFN850</t>
  </si>
  <si>
    <t>AEA571</t>
  </si>
  <si>
    <t>AEA579</t>
  </si>
  <si>
    <t>AEA301</t>
  </si>
  <si>
    <t>AEA303</t>
  </si>
  <si>
    <t>AEA302</t>
  </si>
  <si>
    <t>AEA304</t>
  </si>
  <si>
    <t>АЕА1150</t>
  </si>
  <si>
    <t>АЕА1151</t>
  </si>
  <si>
    <t>АЕА1152</t>
  </si>
  <si>
    <t>AEA774</t>
  </si>
  <si>
    <t>AEA064</t>
  </si>
  <si>
    <t>AEA086</t>
  </si>
  <si>
    <t>AEA968</t>
  </si>
  <si>
    <t>AEA967</t>
  </si>
  <si>
    <t>AEA776</t>
  </si>
  <si>
    <t>AEA731</t>
  </si>
  <si>
    <t>AEA733</t>
  </si>
  <si>
    <t>AEA827</t>
  </si>
  <si>
    <t>AEA833</t>
  </si>
  <si>
    <t>AEA834</t>
  </si>
  <si>
    <t>AEA852</t>
  </si>
  <si>
    <t>AEA851</t>
  </si>
  <si>
    <t>AEA100</t>
  </si>
  <si>
    <t>AEA157</t>
  </si>
  <si>
    <t>AEA156</t>
  </si>
  <si>
    <t>AEA098</t>
  </si>
  <si>
    <t>AEA099</t>
  </si>
  <si>
    <t>К3168</t>
  </si>
  <si>
    <t>AEA013</t>
  </si>
  <si>
    <t>AEA775</t>
  </si>
  <si>
    <t>AEA778</t>
  </si>
  <si>
    <t>EHT780</t>
  </si>
  <si>
    <t>EHT957</t>
  </si>
  <si>
    <t>ЕНТ022</t>
  </si>
  <si>
    <t>EHT816</t>
  </si>
  <si>
    <t>EHT815</t>
  </si>
  <si>
    <t>EHT969</t>
  </si>
  <si>
    <t>EFT026</t>
  </si>
  <si>
    <t>Комплект: EНM1276 + AEA731, цвет по RAL 9003 (белый)</t>
  </si>
  <si>
    <t>Комплект: EНM1283 + AEA733, цвет по RAL 8017 (тик)</t>
  </si>
  <si>
    <t>Комплект: EНM1279 + AEA827, цвет по RAL 8001 (дуб)</t>
  </si>
  <si>
    <t>Комплект: EAR283 + АЕА303, цвет по RAL 8017 (тик)</t>
  </si>
  <si>
    <t>Комплект: EAR286 + АЕА302, цвет по RAL 8001 (дуб)</t>
  </si>
  <si>
    <t>Комплект: EAR308 + АЕА304, цвет по RAL 7045 (серый)</t>
  </si>
  <si>
    <t>Комплект: EMM716 + AEA731, цвет по RAL 9003 (белый)</t>
  </si>
  <si>
    <t>Комплект: EMM717 + AEA733, цвет по RAL 8017 (тик)</t>
  </si>
  <si>
    <t>Комплект: EMM830 + AEA827, цвет по RAL 8001 (дуб)</t>
  </si>
  <si>
    <t>EMM716</t>
  </si>
  <si>
    <t>EMM717</t>
  </si>
  <si>
    <t>EMM830</t>
  </si>
  <si>
    <t>ЕММ751</t>
  </si>
  <si>
    <t>ЕММ974</t>
  </si>
  <si>
    <t>ЕММ975</t>
  </si>
  <si>
    <t>EMM707</t>
  </si>
  <si>
    <t>EMM739</t>
  </si>
  <si>
    <t>EMM766</t>
  </si>
  <si>
    <t>EMF963</t>
  </si>
  <si>
    <t>EAR201</t>
  </si>
  <si>
    <t>EAR283</t>
  </si>
  <si>
    <t>EAR286</t>
  </si>
  <si>
    <t>EAR308</t>
  </si>
  <si>
    <t>EAR202</t>
  </si>
  <si>
    <t>EAR290</t>
  </si>
  <si>
    <t>EAR292</t>
  </si>
  <si>
    <t>EAR327</t>
  </si>
  <si>
    <t>EAR203</t>
  </si>
  <si>
    <t>EAR295</t>
  </si>
  <si>
    <t>EAR297</t>
  </si>
  <si>
    <t>EAR328</t>
  </si>
  <si>
    <t>EAR206</t>
  </si>
  <si>
    <t>EAR207</t>
  </si>
  <si>
    <t>EAR208</t>
  </si>
  <si>
    <t>EAR306</t>
  </si>
  <si>
    <t>Прейскурант на продукцию AERECO</t>
  </si>
  <si>
    <t>Гибридный вентилятор VBP st для многоэтажных домов, расход воздуха 400 м³/ч, 
макс. давление 17 Па, мощность 16 Вт, 8-12V</t>
  </si>
  <si>
    <t>Приточное устройство EHA², гигрорегулируемый расход воздуха 17-35 м³/ч, 
для оконных конструкций, цвет по RAL 8001 (дуб)</t>
  </si>
  <si>
    <t>Приточное устройство EHA², гигрорегулируемый расход воздуха 17-35 м³/ч, 
для оконных конструкций, цвет по RAL 7045 (серый)</t>
  </si>
  <si>
    <t>Приточное устройство EHA², гигрорегулируемый расход воздуха 17-35 м³/ч, 
для оконных конструкций, цвет по RAL 8017 (тик)</t>
  </si>
  <si>
    <t>Приточное устройство EHA², гигрорегулируемый расход воздуха 17-35 м³/ч, 
для оконных конструкций, цвет по RAL 9003 (белый)</t>
  </si>
  <si>
    <t>Приточное устройство EHA², гигрорегулируемый расход воздуха 11-35 м³/ч, 
для оконных конструкций, цвет по RAL 7045 (серый)</t>
  </si>
  <si>
    <t>Приточное устройство EHA², гигрорегулируемый расход воздуха 11-35 м³/ч, 
для оконных конструкций, цвет по RAL 8001 (дуб)</t>
  </si>
  <si>
    <t>Приточное устройство EHA², гигрорегулируемый расход воздуха 11-35 м³/ч, 
для оконных конструкций, цвет по RAL 8017 (тик)</t>
  </si>
  <si>
    <t>Приточное устройство EHA², гигрорегулируемый расход воздуха 11-35 м³/ч, 
для оконных конструкций, цвет по RAL 9003 (белый)</t>
  </si>
  <si>
    <t>Приточное устройство EHA², гигрорегулируемый расход воздуха 5-35 м³/ч, 
для оконных конструкций, переключатель режимов работы, цвет по RAL 7045 (серый)</t>
  </si>
  <si>
    <t>Приточное устройство EHA², гигрорегулируемый расход воздуха 5-35 м³/ч, 
для оконных конструкций, переключатель режимов работы, цвет по RAL 8001 (дуб)</t>
  </si>
  <si>
    <t>Приточное устройство EHA², гигрорегулируемый расход воздуха 5-35 м³/ч, 
для оконных конструкций, переключатель режимов работы, цвет по RAL 8017 (тик)</t>
  </si>
  <si>
    <t>Приточное устройство EHA², гигрорегулируемый расход воздуха 5-35 м³/ч, 
для оконных конструкций, переключатель режимов работы, цвет по RAL 9003 (белый)</t>
  </si>
  <si>
    <t>Приточное устройство EМM², гигрорегулируемый расход воздуха 5-35 м³/ч, 
для оконных конструкций, переключатель режимов работы, цвет по RAL 8017 (тик)</t>
  </si>
  <si>
    <t>Приточное устройство EМM², гигрорегулируемый расход воздуха 5-35 м³/ч, 
для оконных конструкций, переключатель режимов работы, цвет по RAL 8001 (дуб)</t>
  </si>
  <si>
    <t>Приточное устройство EМM², гигрорегулируемый расход воздуха 11-35 м³/ч, 
для оконных конструкций, цвет по RAL 9003 (белый)</t>
  </si>
  <si>
    <t>Приточное устройство EМM², гигрорегулируемый расход воздуха 11-35 м³/ч, 
для оконных конструкций, цвет по RAL 8017 (тик)</t>
  </si>
  <si>
    <t>Приточное устройство EМM² гигрорегулируемый расход воздуха 11-35 м³/ч, 
для оконных конструкций, цвет по RAL 8001 (дуб)</t>
  </si>
  <si>
    <t>Приточное устройство EМM², фиксированный расход воздуха 24 м³/ч, 
для оконных конструкций, цвет по RAL 9003 (белый)</t>
  </si>
  <si>
    <t>Приточное устройство EМM², фиксированный расход воздуха 35 м³/ч, 
для оконных конструкций, цвет по RAL 9003 (белый)</t>
  </si>
  <si>
    <t>Акустическая проставка E-EHA² для EHA², цвет по RAL 9003 (белый)</t>
  </si>
  <si>
    <t>Акустическая проставка E-EHA² для EHA², цвет по RAL 8017 (тик)</t>
  </si>
  <si>
    <t>Акустическая проставка E-EHA² для EHA², цвет по RAL 8001 (дуб)</t>
  </si>
  <si>
    <t>Акустическая проставка E-EHA² для EHA², цвет по RAL 7045 (серый)</t>
  </si>
  <si>
    <t>KEHM76</t>
  </si>
  <si>
    <t>KEHM83</t>
  </si>
  <si>
    <t>KEHM79</t>
  </si>
  <si>
    <t>KEHM84</t>
  </si>
  <si>
    <t>KEHM85</t>
  </si>
  <si>
    <t>Приточное устройство EMM², гигрорегулируемый расход воздуха 5-35 м³/ч, 
для оконных конструкций, переключатель режимов работы, цвет по RAL 9003 (белый)</t>
  </si>
  <si>
    <t>Комплект ЕНМ1276 + АЕА1335:  
Приточное устройство EМM², гигрорегулируемый расход воздуха 22-45 м³/ч, 
для оконных конструкций, переключатель режимов работы, цвет по RAL 9003 (белый)</t>
  </si>
  <si>
    <t>Проставка E-EМM² для EМM², дополнительный расход воздуха, цвет по RAL 9003 (белый)</t>
  </si>
  <si>
    <t>Проставка E-EМM² для EМM², дополнительный расход воздуха, цвет по RAL 8017 (тик)</t>
  </si>
  <si>
    <t>Проставка E-EМM² для EМM², дополнительный расход воздуха, цвет по RAL 8001 (дуб)</t>
  </si>
  <si>
    <t>Проставка O-EМM² для EМM², направленный поток воздуха, цвет по RAL 9003 (белый)</t>
  </si>
  <si>
    <t>Проставка O-EМM² для EМM², направленный поток воздуха, цвет по RAL 8017 (тик)</t>
  </si>
  <si>
    <t>Проставка O-EМM² для EМM², направленный поток воздуха, цвет по RAL 8001 (дуб)</t>
  </si>
  <si>
    <t>Комплект ЕНМ1284 + АЕА1337:  
Приточное устройство EМM², гигрорегулируемый расход воздуха 26-45 м³/ч, 
для оконных конструкций, цвет по RAL 8017 (тик)</t>
  </si>
  <si>
    <t>Комплект ЕНМ1285 + АЕА1338:  
Приточное устройство EМM², гигрорегулируемый расход воздуха 26-45 м³/ч, 
для оконных конструкций, цвет по RAL 8001 (дуб)</t>
  </si>
  <si>
    <t>Кожух теплозащитный для VBP ms / VBP st</t>
  </si>
  <si>
    <t>EHM1256</t>
  </si>
  <si>
    <t>EFM1290</t>
  </si>
  <si>
    <t>EFM1292</t>
  </si>
  <si>
    <t>VTZ1145</t>
  </si>
  <si>
    <t xml:space="preserve">Кабель с разъемом RJ12, длина 5 м </t>
  </si>
  <si>
    <t xml:space="preserve">Кабель с разъемом RJ12, длина 10 м </t>
  </si>
  <si>
    <t xml:space="preserve">Кабель с разъемом RJ12, длина 20 м </t>
  </si>
  <si>
    <t>Крышный вентилятор для жилых и общественных зданий, 
расход воздуха 600 м³/ч при 130 Па, макс. мощность 87 Вт, 230 V</t>
  </si>
  <si>
    <t>Крышный вентилятор для жилых и общественных зданий,
расход воздуха 850 м³/ч при 130 Па, макс. мощность 168 Вт, 230 V</t>
  </si>
  <si>
    <t>Крышный вентилятор для жилых и общественных зданий, 
расход воздуха 1.600 м³/ч при 130 Па, макс. мощность 157 Вт, 230V</t>
  </si>
  <si>
    <t>Крышный вентилятор для жилых и общественных зданий, 
расход воздуха 2.300 м³/ч при 130 Па, макс. мощность 465 Вт, 230V</t>
  </si>
  <si>
    <t>Крышный вентилятор для жилых и общественных зданий,
расход воздуха 4.500 м³/ч при 130 Па, макс. мощность 520 Вт, 230V</t>
  </si>
  <si>
    <t>Крышный вентилятор для жилых и общественных зданий,
расход воздуха 6.800 м³/ч при 130 Па, макс. мощность 750 Вт, 230V</t>
  </si>
  <si>
    <t>Центральный вентилятор для жилых и общественных зданий, 
расход воздуха 530 м³/ч при 130 Па, макс. мощность 87 Вт, 230V</t>
  </si>
  <si>
    <t>Центральный вентилятор для жилых и общественных зданий,
расход воздуха 820 м³/ч при 130 Па, макс. мощность 168 Вт, 230V</t>
  </si>
  <si>
    <t>Центральный вентилятор для жилых и общественных зданий, 
расход воздуха 1.500 м³/ч при 130 Па, макс. мощность 157 Вт, 230V</t>
  </si>
  <si>
    <t>Центральный вентилятор для жилых и общественных зданий, 
расход воздуха 2.100 м³/ч при 130 Па, макс. мощность 445 Вт, 230V</t>
  </si>
  <si>
    <t>Центральный вентилятор для жилых и общественных зданий, 
расход воздуха 3.500 м³/ч при 130 Па, макс. мощность 510 Вт, 230V</t>
  </si>
  <si>
    <t>AEA1241</t>
  </si>
  <si>
    <t>Стандартный козырек AS с решеткой против насекомых 
для EMM, ЕММ², EHA, EHA², цвет по RAL 7016 (серый)</t>
  </si>
  <si>
    <t>ADX1224RU</t>
  </si>
  <si>
    <t>IHM1195RU</t>
  </si>
  <si>
    <t>ADX1249RU</t>
  </si>
  <si>
    <t>ADX1250RU</t>
  </si>
  <si>
    <t>ADX1251RU</t>
  </si>
  <si>
    <t>Комплект: EAR201 + АЕА301, цвет по RAL 9003 (белый)</t>
  </si>
  <si>
    <t>Приточное устройство EМM², гигрорегулируемый расход воздуха 5-35 м³/ч, 
для оконных конструкций, переключатель режимов работы, цвет по RAL RAL7045 (серый)</t>
  </si>
  <si>
    <t>ЕНМ 1433</t>
  </si>
  <si>
    <t>Телескопический канал для установки приточных устройств EМM² 
в светопрозрачных конструкциях, цвет «белый», для EМM², 50-71 мм</t>
  </si>
  <si>
    <t>АЕА1429</t>
  </si>
  <si>
    <t>Удлинитель для телескопического канала АЕА1150/АЕА1429/АЕА1151, 81-130 мм</t>
  </si>
  <si>
    <t>DXA1240RU</t>
  </si>
  <si>
    <t>HUB1288RU</t>
  </si>
  <si>
    <t>HUB1434RU</t>
  </si>
  <si>
    <t>EFR174</t>
  </si>
  <si>
    <t>EFR176</t>
  </si>
  <si>
    <t>EFR178</t>
  </si>
  <si>
    <t>VTR-71-HD</t>
  </si>
  <si>
    <t>VTR-72-HD</t>
  </si>
  <si>
    <t>VCR-31-HD</t>
  </si>
  <si>
    <t>VCR-32-HD</t>
  </si>
  <si>
    <t>VCR-33-HD</t>
  </si>
  <si>
    <t>VCR-34-HD</t>
  </si>
  <si>
    <t>HAT-100-1B-HD</t>
  </si>
  <si>
    <t>HAT-125-1B-HD</t>
  </si>
  <si>
    <t>HAT-160-1B-HD</t>
  </si>
  <si>
    <t>HAT-160-1C-HD</t>
  </si>
  <si>
    <t>HAT-200-1C-HD</t>
  </si>
  <si>
    <t>HAT-250-1C-HD</t>
  </si>
  <si>
    <t>HAT-250-1D-HD</t>
  </si>
  <si>
    <r>
      <t xml:space="preserve">AWN - </t>
    </r>
    <r>
      <rPr>
        <b/>
        <sz val="10"/>
        <rFont val="Arial Narrow"/>
        <family val="2"/>
      </rPr>
      <t>система вентиляции с рекуперацией тепла для коллективного применения</t>
    </r>
  </si>
  <si>
    <t>AWN-E-111-RU</t>
  </si>
  <si>
    <t>AWN-E-121-RU</t>
  </si>
  <si>
    <t>AWN-E-131-RU</t>
  </si>
  <si>
    <t>AWN-С ХХ-RU</t>
  </si>
  <si>
    <t>Гибридный вентилятор VBР+R st, для многоэтажных домов, 
расход воздуха 800 м³/ч, макс. давление 28 Па, макс. мощность 34 Вт, 230 V</t>
  </si>
  <si>
    <t>Гибридный вентилятор VBP+R ms, для многоэтажных домов, 
расход воздуха 800 м³/ч, макс. давление 34 Па, макс. мощность 42 Вт, 230 V</t>
  </si>
  <si>
    <t>Распределительный блок для притока воздуха Hub6 Ø75 мм</t>
  </si>
  <si>
    <t>Распределительный блок для притока воздуха Hub5 Ø100 мм</t>
  </si>
  <si>
    <t>Приточное устройство для подачи воздуха Ø100 мм</t>
  </si>
  <si>
    <t>Приточное устройство для подачи воздуха Ø125 мм</t>
  </si>
  <si>
    <t>AWN Eco+111 Центральная вентиляционная установка с интегрированным
тепловым насосом 1650 м³/ч</t>
  </si>
  <si>
    <t>AWN Eco+121 Центральная вентиляционная установка с интегрированным
тепловым насосом 2400 м³/ч</t>
  </si>
  <si>
    <t>AWN Eco+131 Центральная вентиляционная установка с интегрированным 
тепловым насосом 3375 м³/ч</t>
  </si>
  <si>
    <t>AWN Connect - Центральная вентиляционная установка с теплообменником 
и тепловым насосом</t>
  </si>
  <si>
    <t>Клапан VFC 125, Ø125 мм</t>
  </si>
  <si>
    <t>Клапан VFC 160, Ø160 мм</t>
  </si>
  <si>
    <t>Клапан VFC 200, Ø200 мм</t>
  </si>
  <si>
    <t>Приточное устройство EFR для оконных конструкций, переключатель режимов работы, расход воздуха 6-12-18-24-35 м³/ч, цвет по RAL 9003 (белый)</t>
  </si>
  <si>
    <t>Приточное устройство EFR для оконных конструкций, переключатель режимов работы, расход воздуха 6-12-18-24-35 м³/ч, цвет по RAL 8017 (тик)</t>
  </si>
  <si>
    <t>Приточное устройство EFR для оконных конструкций, переключатель режимов работы, расход воздуха 6-12-18-24-35 м³/ч, цвет по RAL 8001 (дуб)</t>
  </si>
  <si>
    <t>Приточное устройство EАН², гигрорегулируемый расход воздуха 5-35 м³/ч, 
для рольставней, переключатель режимов работы, цвет по RAL 9003 (белый)</t>
  </si>
  <si>
    <t>Центральный вентилятор для жилых и общественных зданий, однофазный, 
установка на крыше, выброс вохдуха вертикальный, расход воздуха  0-400 м³/ч</t>
  </si>
  <si>
    <t>Центральный вентилятор для жилых и общественных зданий, однофазный,
установка на крыше, выброс вохдуха вертикальный, расход воздуха  0-700 м³/ч</t>
  </si>
  <si>
    <t>Центральный вентилятор для жилых и общественных зданий, однофазный,
установка на крыше или чердаке, расход воздуха  0-500 м³/ч</t>
  </si>
  <si>
    <t>Центральный вентилятор для жилых и общественных зданий, однофазный,
установка на крыше или чердаке, расход воздуха  0-800 м³/ч</t>
  </si>
  <si>
    <t>Центральный вентилятор для жилых и общественных зданий, однофазный,
установка на крыше или чердаке, расход воздуха  0-1.400 м³/ч</t>
  </si>
  <si>
    <t>Центральный вентилятор для жилых и общественных зданий, однофазный,
установка на крыше или чердаке, расход воздуха  0-3.500 м³/ч</t>
  </si>
  <si>
    <t>Центральный вентилятор для жилых и общественных зданий, однофазный, 
установка на крыше, расход воздуха  20-250 м³/ч</t>
  </si>
  <si>
    <t>Центральный вентилятор для жилых и общественных зданий, однофазный, 
установка на крыше, расход воздуха  30-350 м³/ч</t>
  </si>
  <si>
    <t>Центральный вентилятор для жилых и общественных зданий, однофазный, 
установка на крыше, расход воздуха  30-580 м³/ч</t>
  </si>
  <si>
    <t>Центральный вентилятор для жилых и общественных зданий, однофазный, 
установка на крыше, расход воздуха  40-690 м³/ч</t>
  </si>
  <si>
    <t>Центральный вентилятор для жилых и общественных зданий, однофазный, 
установка на крыше, расход воздуха  50-800 м³/ч</t>
  </si>
  <si>
    <t>Центральный вентилятор для жилых и общественных зданий, однофазный, 
установка на крыше, расход воздуха  60-1.000 м³/ч</t>
  </si>
  <si>
    <t>Центральный вентилятор для жилых и общественных зданий, однофазный, 
установка на крыше, расход воздуха  80-1.500 м³/ч</t>
  </si>
  <si>
    <t>Комплект ЕНМ1256 + АЕА1335:
Приточное устройство EМM², гигрорегулируемый расход воздуха 26-45 м³/ч, 
для оконных конструкций, цвет по RAL 9003 (белый)</t>
  </si>
  <si>
    <t>KEHM56</t>
  </si>
  <si>
    <t>АЕА1216</t>
  </si>
  <si>
    <t>Проставка E-EAH² для EAH², дополнительный расход воздуха, цвет по RAL 9003 (белый)</t>
  </si>
  <si>
    <t>АЕА1217</t>
  </si>
  <si>
    <t>Соединительный канал T-EAH² для EAH²</t>
  </si>
  <si>
    <t>АЕА1218</t>
  </si>
  <si>
    <t>Защитное основание S-EAH² для EAH²</t>
  </si>
  <si>
    <t>EAR1245</t>
  </si>
  <si>
    <t>Приточное устройство EHA², гигрорегулируемый расход воздуха 5-35 м³/ч, 
для оконных конструкций, переключатель режимов работы, цвет по RAL 7016 (антрацит)</t>
  </si>
  <si>
    <t>EHP1198</t>
  </si>
  <si>
    <t>VB21828</t>
  </si>
  <si>
    <t>VB21826</t>
  </si>
  <si>
    <t>BXC1900</t>
  </si>
  <si>
    <t>BXC1901</t>
  </si>
  <si>
    <t>BXC1902</t>
  </si>
  <si>
    <t>BXC1903</t>
  </si>
  <si>
    <t>BXC1904</t>
  </si>
  <si>
    <t>BXC1905</t>
  </si>
  <si>
    <t>BXC1907</t>
  </si>
  <si>
    <t>BXC1908</t>
  </si>
  <si>
    <t>BXC1910</t>
  </si>
  <si>
    <t>BXC1912</t>
  </si>
  <si>
    <t>BXC1913</t>
  </si>
  <si>
    <t>BXC1914</t>
  </si>
  <si>
    <t>BXC1909</t>
  </si>
  <si>
    <t>BXC1915</t>
  </si>
  <si>
    <t>BXC1916</t>
  </si>
  <si>
    <t>BXC1917</t>
  </si>
  <si>
    <t>BXC1918</t>
  </si>
  <si>
    <t>BXC1919</t>
  </si>
  <si>
    <t>BXC1920</t>
  </si>
  <si>
    <t>BXC1921</t>
  </si>
  <si>
    <t>BFX1929</t>
  </si>
  <si>
    <t>BFX1930</t>
  </si>
  <si>
    <t>ETH1853</t>
  </si>
  <si>
    <t>ETH1858</t>
  </si>
  <si>
    <t>ETH1984</t>
  </si>
  <si>
    <t>Комплект акустический (45 дБ): ETH1853 + настенный козырек + акустическая проставка</t>
  </si>
  <si>
    <t>Блок системы с рекуперацией тепла DXR, 230 м³/ч, 230 V, потолочное крепление</t>
  </si>
  <si>
    <t>Блок системы с рекуперацией тепла DXA, 230 м³/ч, 230 V, настенное крепление</t>
  </si>
  <si>
    <t>Модуль "MAIN" для VBP+R ms (VB21826)</t>
  </si>
  <si>
    <t>Модуль "FAN" для VBP+R ms (VB21826)</t>
  </si>
  <si>
    <t>Защита от дождя для VBP ms / VBP st</t>
  </si>
  <si>
    <t>Датчик температуры для VBP+R ms (VB21826)</t>
  </si>
  <si>
    <t>АЕА1958</t>
  </si>
  <si>
    <t>Настенный козырек A-EНT² с сеткой от насекомых для EНT²</t>
  </si>
  <si>
    <t>Приточное устройство EHT², гигрорегулируемый расход воздуха 5-40 м³/ч, 
для установки через стену, переключатель режимов работы, цвет белый</t>
  </si>
  <si>
    <t>Приточное устройство EHT², гигрорегулируемый расход воздуха 11-40 м³/ч, 
для установки через стену, цвет белый</t>
  </si>
  <si>
    <t>КПУ - компактная приточная установка</t>
  </si>
  <si>
    <t xml:space="preserve">Приточная установка вентиляции воздуха с комплектом автоматики, 
расход воздуха 500 м³/ч, подогрев - электричество </t>
  </si>
  <si>
    <t xml:space="preserve">Приточная установка вентиляции и кондиционирования воздуха с комплектом автоматики,
расход воздуха 1000 м³/ч, подогрев - вода, охлаждение - фреон </t>
  </si>
  <si>
    <t>Приточная установка вентиляции воздуха с комплектом автоматики,
расход воздуха 1000 м³/ч, подогрев - вода</t>
  </si>
  <si>
    <t>Приточная установка вентиляции воздуха с комплектом автоматики,
расход воздуха 1000 м³/ч, подогрев - полипропилен</t>
  </si>
  <si>
    <t xml:space="preserve">Приточная установка вентиляции воздуха с комплектом автоматики, 
расход воздуха 1000 м³/ч, подогрев - электричество </t>
  </si>
  <si>
    <t xml:space="preserve">Приточная установка вентиляции и кондиционирования воздуха с комплектом автоматики,
расход воздуха 1000 м³/ч, подогрев - электричество, охлаждение - фреон </t>
  </si>
  <si>
    <t xml:space="preserve">Приточная установка вентиляции и кондиционирования воздуха с комплектом автоматики,
расход воздуха 1000 м³/ч, подогрев - полипропилен, охлаждение - фреон </t>
  </si>
  <si>
    <t>Приточная установка вентиляции воздуха с комплектом автоматики,
расход воздуха 1500 м³/ч, подогрев - вода</t>
  </si>
  <si>
    <t xml:space="preserve">Приточная установка вентиляции воздуха с комплектом автоматики, 
расход воздуха 1500 м³/ч, подогрев - электричество </t>
  </si>
  <si>
    <t xml:space="preserve">Приточная установка вентиляции и кондиционирования воздуха с комплектом автоматики,
расход воздуха 1500 м³/ч, подогрев - вода, охлаждение - фреон </t>
  </si>
  <si>
    <t xml:space="preserve">Приточная установка вентиляции и кондиционирования воздуха с комплектом автоматики,
расход воздуха 1500 м³/ч, подогрев - электричество, охлаждение - фреон </t>
  </si>
  <si>
    <t xml:space="preserve">КПУ-A 500Е      </t>
  </si>
  <si>
    <t>КПУ-A 1000 WF</t>
  </si>
  <si>
    <t>КПУ-A 1000 W</t>
  </si>
  <si>
    <t>КПУ-A 1000 PG</t>
  </si>
  <si>
    <t xml:space="preserve">КПУ-A 1000 Е      </t>
  </si>
  <si>
    <t>КПУ-A 1000 EF</t>
  </si>
  <si>
    <t>КПУ-A 1000 PGF</t>
  </si>
  <si>
    <t>КПУ-A 1500 W</t>
  </si>
  <si>
    <t xml:space="preserve">КПУ-A 1500 Е      </t>
  </si>
  <si>
    <t>КПУ-A 1500 WF</t>
  </si>
  <si>
    <t>КПУ-A 1500 EF</t>
  </si>
  <si>
    <t xml:space="preserve">Приточно-вытяжная установка вентиляции и рекуперации тепла с комплектом автоматики,
расход воздуха 1500 м³/ч, подогрев - электричество </t>
  </si>
  <si>
    <t xml:space="preserve">Приточно-вытяжная установка вентиляции и рекуперации тепла с комплектом автоматики,
расход воздуха 1000 м³/ч, подогрев - электричество </t>
  </si>
  <si>
    <t xml:space="preserve">КПВУ-A 1500 RЕ      </t>
  </si>
  <si>
    <t xml:space="preserve">КПВУ-A 1000 RЕ      </t>
  </si>
  <si>
    <t>Акустический козырек A-EMM с решеткой против насекомых 
для EMM, ЕММ², EHA, EHA², цвет по RAL 7016 (серый)</t>
  </si>
  <si>
    <t>AEA1243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</si>
</sst>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[$€-1]_-;\-* #,##0.00[$€-1]_-;_-* &quot;-&quot;??[$€-1]_-"/>
    <numFmt numFmtId="165" formatCode="#,##0.00\ _€"/>
  </numFmts>
  <fonts count="22" x14ac:knownFonts="1">
    <font>
      <sz val="10"/>
      <name val="Arial Cyr"/>
      <charset val="204"/>
    </font>
    <font>
      <sz val="10"/>
      <name val="Arial Cyr"/>
      <charset val="204"/>
    </font>
    <font>
      <b/>
      <sz val="8"/>
      <color indexed="81"/>
      <name val="Tahoma"/>
      <family val="2"/>
    </font>
    <font>
      <sz val="8"/>
      <name val="Arial Cyr"/>
      <charset val="204"/>
    </font>
    <font>
      <sz val="10"/>
      <name val="Myriad Pro"/>
      <family val="2"/>
    </font>
    <font>
      <b/>
      <sz val="10"/>
      <name val="Myriad Pro"/>
      <family val="2"/>
    </font>
    <font>
      <sz val="10"/>
      <color indexed="48"/>
      <name val="Myriad Pro"/>
      <family val="2"/>
    </font>
    <font>
      <sz val="10"/>
      <name val="Arial Narrow"/>
      <family val="2"/>
      <charset val="204"/>
    </font>
    <font>
      <b/>
      <sz val="10"/>
      <color indexed="10"/>
      <name val="Arial Narrow"/>
      <family val="2"/>
      <charset val="204"/>
    </font>
    <font>
      <b/>
      <sz val="12"/>
      <name val="Arial Narrow"/>
      <family val="2"/>
      <charset val="204"/>
    </font>
    <font>
      <sz val="10"/>
      <color indexed="15"/>
      <name val="Arial Narrow"/>
      <family val="2"/>
      <charset val="204"/>
    </font>
    <font>
      <b/>
      <sz val="10"/>
      <color indexed="9"/>
      <name val="Arial Narrow"/>
      <family val="2"/>
      <charset val="204"/>
    </font>
    <font>
      <b/>
      <sz val="10"/>
      <name val="Arial Narrow"/>
      <family val="2"/>
      <charset val="204"/>
    </font>
    <font>
      <sz val="11"/>
      <color indexed="8"/>
      <name val="Myriad Pro"/>
      <family val="2"/>
    </font>
    <font>
      <sz val="10"/>
      <color indexed="8"/>
      <name val="Arial Narrow"/>
      <family val="2"/>
      <charset val="204"/>
    </font>
    <font>
      <sz val="10"/>
      <color indexed="50"/>
      <name val="Arial Narrow"/>
      <family val="2"/>
      <charset val="204"/>
    </font>
    <font>
      <sz val="10"/>
      <name val="Arial Narrow"/>
      <family val="2"/>
    </font>
    <font>
      <b/>
      <sz val="10"/>
      <name val="Arial"/>
      <family val="2"/>
    </font>
    <font>
      <b/>
      <sz val="10"/>
      <color indexed="8"/>
      <name val="Arial Narrow"/>
      <family val="2"/>
    </font>
    <font>
      <b/>
      <sz val="10"/>
      <name val="Arial Narrow"/>
      <family val="2"/>
    </font>
    <font>
      <sz val="9"/>
      <color rgb="FF00B050"/>
      <name val="Arial"/>
      <family val="2"/>
    </font>
    <font>
      <sz val="10"/>
      <color rgb="FF800080"/>
      <name val="Arial Narrow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13" fillId="0" borderId="0"/>
  </cellStyleXfs>
  <cellXfs count="146">
    <xf numFmtId="0" fontId="0" fillId="0" borderId="0" xfId="0"/>
    <xf numFmtId="0" fontId="4" fillId="0" borderId="1" xfId="0" applyFont="1" applyBorder="1"/>
    <xf numFmtId="0" fontId="4" fillId="0" borderId="0" xfId="0" applyFont="1" applyBorder="1"/>
    <xf numFmtId="0" fontId="4" fillId="0" borderId="0" xfId="0" applyFont="1"/>
    <xf numFmtId="0" fontId="4" fillId="0" borderId="2" xfId="0" applyFont="1" applyBorder="1"/>
    <xf numFmtId="0" fontId="6" fillId="0" borderId="2" xfId="0" applyFont="1" applyBorder="1"/>
    <xf numFmtId="9" fontId="4" fillId="0" borderId="2" xfId="0" applyNumberFormat="1" applyFont="1" applyBorder="1"/>
    <xf numFmtId="9" fontId="6" fillId="0" borderId="2" xfId="0" applyNumberFormat="1" applyFont="1" applyBorder="1"/>
    <xf numFmtId="0" fontId="6" fillId="0" borderId="0" xfId="0" applyFont="1"/>
    <xf numFmtId="0" fontId="6" fillId="0" borderId="0" xfId="0" applyFont="1" applyBorder="1"/>
    <xf numFmtId="9" fontId="4" fillId="0" borderId="0" xfId="0" applyNumberFormat="1" applyFont="1" applyBorder="1"/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0" fontId="10" fillId="2" borderId="0" xfId="0" applyFont="1" applyFill="1" applyAlignment="1">
      <alignment vertical="center" wrapText="1"/>
    </xf>
    <xf numFmtId="0" fontId="11" fillId="2" borderId="0" xfId="0" applyFont="1" applyFill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/>
    </xf>
    <xf numFmtId="4" fontId="12" fillId="3" borderId="2" xfId="0" applyNumberFormat="1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/>
    </xf>
    <xf numFmtId="0" fontId="12" fillId="4" borderId="3" xfId="0" applyFont="1" applyFill="1" applyBorder="1" applyAlignment="1">
      <alignment vertical="center"/>
    </xf>
    <xf numFmtId="0" fontId="12" fillId="4" borderId="4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vertical="center"/>
    </xf>
    <xf numFmtId="0" fontId="12" fillId="4" borderId="5" xfId="0" applyFont="1" applyFill="1" applyBorder="1" applyAlignment="1">
      <alignment vertical="center"/>
    </xf>
    <xf numFmtId="0" fontId="7" fillId="0" borderId="2" xfId="0" applyFont="1" applyBorder="1" applyAlignment="1">
      <alignment vertical="center" wrapText="1"/>
    </xf>
    <xf numFmtId="4" fontId="7" fillId="0" borderId="2" xfId="0" applyNumberFormat="1" applyFont="1" applyBorder="1" applyAlignment="1">
      <alignment horizontal="center" vertical="center"/>
    </xf>
    <xf numFmtId="4" fontId="7" fillId="0" borderId="2" xfId="0" applyNumberFormat="1" applyFont="1" applyBorder="1" applyAlignment="1" applyProtection="1">
      <alignment horizontal="center" vertical="center"/>
      <protection hidden="1"/>
    </xf>
    <xf numFmtId="4" fontId="7" fillId="0" borderId="2" xfId="1" applyNumberFormat="1" applyFont="1" applyBorder="1" applyAlignment="1">
      <alignment horizontal="center" vertical="center"/>
    </xf>
    <xf numFmtId="4" fontId="7" fillId="0" borderId="2" xfId="1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 wrapText="1"/>
    </xf>
    <xf numFmtId="0" fontId="12" fillId="4" borderId="4" xfId="0" applyFont="1" applyFill="1" applyBorder="1" applyAlignment="1" applyProtection="1">
      <alignment vertical="center"/>
      <protection hidden="1"/>
    </xf>
    <xf numFmtId="0" fontId="12" fillId="4" borderId="5" xfId="0" applyFont="1" applyFill="1" applyBorder="1" applyAlignment="1" applyProtection="1">
      <alignment vertical="center"/>
      <protection hidden="1"/>
    </xf>
    <xf numFmtId="0" fontId="12" fillId="4" borderId="3" xfId="0" applyFont="1" applyFill="1" applyBorder="1" applyAlignment="1">
      <alignment horizontal="center" vertical="center"/>
    </xf>
    <xf numFmtId="0" fontId="12" fillId="5" borderId="3" xfId="0" applyFont="1" applyFill="1" applyBorder="1" applyAlignment="1">
      <alignment vertical="center"/>
    </xf>
    <xf numFmtId="0" fontId="12" fillId="5" borderId="4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vertical="center"/>
    </xf>
    <xf numFmtId="0" fontId="12" fillId="5" borderId="4" xfId="0" applyFont="1" applyFill="1" applyBorder="1" applyAlignment="1" applyProtection="1">
      <alignment vertical="center"/>
      <protection hidden="1"/>
    </xf>
    <xf numFmtId="0" fontId="12" fillId="5" borderId="5" xfId="0" applyFont="1" applyFill="1" applyBorder="1" applyAlignment="1" applyProtection="1">
      <alignment vertical="center"/>
      <protection hidden="1"/>
    </xf>
    <xf numFmtId="0" fontId="7" fillId="0" borderId="2" xfId="2" applyFont="1" applyFill="1" applyBorder="1" applyAlignment="1">
      <alignment vertical="center"/>
    </xf>
    <xf numFmtId="0" fontId="12" fillId="6" borderId="3" xfId="0" applyFont="1" applyFill="1" applyBorder="1" applyAlignment="1">
      <alignment vertical="center"/>
    </xf>
    <xf numFmtId="0" fontId="12" fillId="6" borderId="4" xfId="0" applyFont="1" applyFill="1" applyBorder="1" applyAlignment="1">
      <alignment horizontal="center" vertical="center"/>
    </xf>
    <xf numFmtId="0" fontId="12" fillId="6" borderId="4" xfId="0" applyFont="1" applyFill="1" applyBorder="1" applyAlignment="1">
      <alignment vertical="center"/>
    </xf>
    <xf numFmtId="0" fontId="12" fillId="6" borderId="4" xfId="0" applyFont="1" applyFill="1" applyBorder="1" applyAlignment="1" applyProtection="1">
      <alignment vertical="center"/>
      <protection hidden="1"/>
    </xf>
    <xf numFmtId="0" fontId="12" fillId="6" borderId="5" xfId="0" applyFont="1" applyFill="1" applyBorder="1" applyAlignment="1" applyProtection="1">
      <alignment vertical="center"/>
      <protection hidden="1"/>
    </xf>
    <xf numFmtId="4" fontId="7" fillId="0" borderId="6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4" fontId="7" fillId="0" borderId="2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0" fontId="12" fillId="7" borderId="3" xfId="0" applyFont="1" applyFill="1" applyBorder="1" applyAlignment="1">
      <alignment vertical="center"/>
    </xf>
    <xf numFmtId="0" fontId="12" fillId="7" borderId="4" xfId="0" applyFont="1" applyFill="1" applyBorder="1" applyAlignment="1">
      <alignment horizontal="center" vertical="center"/>
    </xf>
    <xf numFmtId="0" fontId="12" fillId="7" borderId="4" xfId="0" applyFont="1" applyFill="1" applyBorder="1" applyAlignment="1">
      <alignment vertical="center"/>
    </xf>
    <xf numFmtId="0" fontId="12" fillId="7" borderId="4" xfId="0" applyFont="1" applyFill="1" applyBorder="1" applyAlignment="1" applyProtection="1">
      <alignment vertical="center"/>
      <protection hidden="1"/>
    </xf>
    <xf numFmtId="0" fontId="12" fillId="7" borderId="5" xfId="0" applyFont="1" applyFill="1" applyBorder="1" applyAlignment="1" applyProtection="1">
      <alignment vertical="center"/>
      <protection hidden="1"/>
    </xf>
    <xf numFmtId="0" fontId="10" fillId="2" borderId="0" xfId="0" applyFont="1" applyFill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vertical="justify" wrapText="1"/>
    </xf>
    <xf numFmtId="0" fontId="8" fillId="0" borderId="0" xfId="0" applyFont="1" applyAlignment="1">
      <alignment horizontal="center"/>
    </xf>
    <xf numFmtId="0" fontId="7" fillId="0" borderId="2" xfId="0" applyFont="1" applyBorder="1" applyAlignment="1">
      <alignment vertical="top" wrapText="1"/>
    </xf>
    <xf numFmtId="0" fontId="7" fillId="6" borderId="1" xfId="0" applyFont="1" applyFill="1" applyBorder="1"/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4" fontId="7" fillId="0" borderId="6" xfId="0" applyNumberFormat="1" applyFont="1" applyBorder="1" applyAlignment="1" applyProtection="1">
      <alignment horizontal="center" vertical="center"/>
      <protection hidden="1"/>
    </xf>
    <xf numFmtId="4" fontId="7" fillId="0" borderId="0" xfId="0" applyNumberFormat="1" applyFont="1" applyAlignment="1">
      <alignment horizontal="center" vertical="center"/>
    </xf>
    <xf numFmtId="4" fontId="12" fillId="0" borderId="0" xfId="0" applyNumberFormat="1" applyFont="1" applyBorder="1" applyAlignment="1">
      <alignment horizontal="center" vertical="center"/>
    </xf>
    <xf numFmtId="0" fontId="12" fillId="8" borderId="4" xfId="0" applyFont="1" applyFill="1" applyBorder="1" applyAlignment="1">
      <alignment horizontal="center" vertical="center"/>
    </xf>
    <xf numFmtId="0" fontId="12" fillId="8" borderId="4" xfId="0" applyFont="1" applyFill="1" applyBorder="1" applyAlignment="1">
      <alignment vertical="center"/>
    </xf>
    <xf numFmtId="0" fontId="12" fillId="8" borderId="4" xfId="0" applyFont="1" applyFill="1" applyBorder="1" applyAlignment="1" applyProtection="1">
      <alignment vertical="center"/>
      <protection hidden="1"/>
    </xf>
    <xf numFmtId="0" fontId="12" fillId="8" borderId="5" xfId="0" applyFont="1" applyFill="1" applyBorder="1" applyAlignment="1" applyProtection="1">
      <alignment vertical="center"/>
      <protection hidden="1"/>
    </xf>
    <xf numFmtId="0" fontId="7" fillId="0" borderId="6" xfId="0" applyFont="1" applyFill="1" applyBorder="1"/>
    <xf numFmtId="0" fontId="7" fillId="0" borderId="2" xfId="0" applyFont="1" applyFill="1" applyBorder="1"/>
    <xf numFmtId="0" fontId="12" fillId="0" borderId="0" xfId="0" applyFont="1" applyAlignment="1">
      <alignment vertical="center"/>
    </xf>
    <xf numFmtId="0" fontId="12" fillId="0" borderId="2" xfId="0" applyFont="1" applyBorder="1" applyAlignment="1">
      <alignment horizontal="right" vertical="center"/>
    </xf>
    <xf numFmtId="4" fontId="12" fillId="0" borderId="2" xfId="0" applyNumberFormat="1" applyFont="1" applyBorder="1" applyAlignment="1">
      <alignment horizontal="center" vertical="center"/>
    </xf>
    <xf numFmtId="4" fontId="12" fillId="0" borderId="2" xfId="0" applyNumberFormat="1" applyFont="1" applyBorder="1" applyAlignment="1" applyProtection="1">
      <alignment horizontal="center" vertical="center"/>
      <protection hidden="1"/>
    </xf>
    <xf numFmtId="4" fontId="7" fillId="0" borderId="6" xfId="3" applyNumberFormat="1" applyFont="1" applyFill="1" applyBorder="1" applyAlignment="1">
      <alignment horizontal="center"/>
    </xf>
    <xf numFmtId="4" fontId="7" fillId="0" borderId="2" xfId="3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7" fillId="0" borderId="5" xfId="0" applyFont="1" applyBorder="1" applyAlignment="1">
      <alignment vertical="center"/>
    </xf>
    <xf numFmtId="0" fontId="7" fillId="5" borderId="2" xfId="0" applyFont="1" applyFill="1" applyBorder="1" applyAlignment="1">
      <alignment horizontal="left" vertical="center"/>
    </xf>
    <xf numFmtId="0" fontId="7" fillId="7" borderId="2" xfId="0" applyFont="1" applyFill="1" applyBorder="1" applyAlignment="1">
      <alignment horizontal="left" vertical="center"/>
    </xf>
    <xf numFmtId="0" fontId="7" fillId="6" borderId="2" xfId="0" applyFont="1" applyFill="1" applyBorder="1" applyAlignment="1">
      <alignment horizontal="left" vertical="center"/>
    </xf>
    <xf numFmtId="0" fontId="7" fillId="6" borderId="2" xfId="0" applyFont="1" applyFill="1" applyBorder="1" applyAlignment="1">
      <alignment horizontal="left" vertical="center" wrapText="1"/>
    </xf>
    <xf numFmtId="0" fontId="7" fillId="4" borderId="2" xfId="0" applyFont="1" applyFill="1" applyBorder="1" applyAlignment="1">
      <alignment horizontal="left" vertical="center"/>
    </xf>
    <xf numFmtId="2" fontId="7" fillId="0" borderId="2" xfId="0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vertical="center" wrapText="1"/>
    </xf>
    <xf numFmtId="0" fontId="7" fillId="0" borderId="0" xfId="0" applyFont="1"/>
    <xf numFmtId="2" fontId="7" fillId="0" borderId="0" xfId="0" applyNumberFormat="1" applyFont="1" applyAlignment="1">
      <alignment vertical="center"/>
    </xf>
    <xf numFmtId="0" fontId="7" fillId="4" borderId="2" xfId="0" applyFont="1" applyFill="1" applyBorder="1" applyAlignment="1">
      <alignment horizontal="left"/>
    </xf>
    <xf numFmtId="0" fontId="7" fillId="0" borderId="2" xfId="0" applyFont="1" applyBorder="1"/>
    <xf numFmtId="0" fontId="14" fillId="8" borderId="6" xfId="3" applyFont="1" applyFill="1" applyBorder="1" applyAlignment="1">
      <alignment horizontal="left"/>
    </xf>
    <xf numFmtId="0" fontId="14" fillId="8" borderId="2" xfId="3" applyFont="1" applyFill="1" applyBorder="1" applyAlignment="1">
      <alignment horizontal="left"/>
    </xf>
    <xf numFmtId="4" fontId="12" fillId="0" borderId="0" xfId="0" applyNumberFormat="1" applyFont="1" applyFill="1" applyBorder="1"/>
    <xf numFmtId="4" fontId="7" fillId="0" borderId="6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 wrapText="1"/>
    </xf>
    <xf numFmtId="0" fontId="15" fillId="0" borderId="0" xfId="0" applyFont="1" applyAlignment="1">
      <alignment vertical="center"/>
    </xf>
    <xf numFmtId="0" fontId="7" fillId="9" borderId="2" xfId="0" applyFont="1" applyFill="1" applyBorder="1" applyAlignment="1">
      <alignment horizontal="left" vertical="center"/>
    </xf>
    <xf numFmtId="0" fontId="16" fillId="9" borderId="2" xfId="0" applyFont="1" applyFill="1" applyBorder="1" applyAlignment="1">
      <alignment horizontal="left"/>
    </xf>
    <xf numFmtId="0" fontId="12" fillId="5" borderId="3" xfId="0" applyFont="1" applyFill="1" applyBorder="1" applyAlignment="1">
      <alignment horizontal="left" vertical="center"/>
    </xf>
    <xf numFmtId="0" fontId="12" fillId="8" borderId="3" xfId="0" applyFont="1" applyFill="1" applyBorder="1" applyAlignment="1">
      <alignment horizontal="left" vertical="center"/>
    </xf>
    <xf numFmtId="165" fontId="7" fillId="0" borderId="2" xfId="1" applyNumberFormat="1" applyFont="1" applyFill="1" applyBorder="1" applyAlignment="1">
      <alignment horizontal="center" vertical="center"/>
    </xf>
    <xf numFmtId="0" fontId="16" fillId="0" borderId="2" xfId="0" applyFont="1" applyBorder="1" applyAlignment="1">
      <alignment wrapText="1"/>
    </xf>
    <xf numFmtId="0" fontId="7" fillId="10" borderId="2" xfId="0" applyFont="1" applyFill="1" applyBorder="1" applyAlignment="1">
      <alignment horizontal="left" vertical="center"/>
    </xf>
    <xf numFmtId="0" fontId="16" fillId="10" borderId="2" xfId="0" applyFont="1" applyFill="1" applyBorder="1" applyAlignment="1">
      <alignment horizontal="left" vertical="center"/>
    </xf>
    <xf numFmtId="3" fontId="11" fillId="2" borderId="0" xfId="0" applyNumberFormat="1" applyFont="1" applyFill="1" applyAlignment="1">
      <alignment horizontal="center" vertical="center"/>
    </xf>
    <xf numFmtId="4" fontId="17" fillId="0" borderId="0" xfId="0" applyNumberFormat="1" applyFont="1" applyFill="1" applyBorder="1"/>
    <xf numFmtId="4" fontId="20" fillId="0" borderId="0" xfId="0" applyNumberFormat="1" applyFont="1" applyBorder="1"/>
    <xf numFmtId="0" fontId="7" fillId="0" borderId="0" xfId="0" applyFont="1" applyBorder="1" applyAlignment="1">
      <alignment vertical="center"/>
    </xf>
    <xf numFmtId="4" fontId="7" fillId="0" borderId="2" xfId="3" applyNumberFormat="1" applyFont="1" applyFill="1" applyBorder="1" applyAlignment="1">
      <alignment horizontal="center" vertical="center"/>
    </xf>
    <xf numFmtId="0" fontId="16" fillId="0" borderId="2" xfId="0" applyFont="1" applyBorder="1" applyAlignment="1">
      <alignment vertical="center" wrapText="1"/>
    </xf>
    <xf numFmtId="4" fontId="7" fillId="11" borderId="2" xfId="3" applyNumberFormat="1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 applyFill="1" applyAlignment="1">
      <alignment vertical="center"/>
    </xf>
    <xf numFmtId="14" fontId="8" fillId="0" borderId="0" xfId="0" applyNumberFormat="1" applyFont="1" applyAlignment="1">
      <alignment horizontal="left"/>
    </xf>
    <xf numFmtId="0" fontId="7" fillId="0" borderId="3" xfId="0" applyFont="1" applyFill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16" fillId="12" borderId="2" xfId="0" applyFont="1" applyFill="1" applyBorder="1" applyAlignment="1">
      <alignment horizontal="left" vertical="center"/>
    </xf>
    <xf numFmtId="0" fontId="12" fillId="12" borderId="4" xfId="0" applyFont="1" applyFill="1" applyBorder="1" applyAlignment="1">
      <alignment horizontal="center" vertical="center"/>
    </xf>
    <xf numFmtId="0" fontId="12" fillId="12" borderId="3" xfId="0" applyFont="1" applyFill="1" applyBorder="1" applyAlignment="1">
      <alignment horizontal="left" vertical="center"/>
    </xf>
    <xf numFmtId="0" fontId="18" fillId="12" borderId="4" xfId="3" applyFont="1" applyFill="1" applyBorder="1" applyAlignment="1">
      <alignment vertical="center"/>
    </xf>
    <xf numFmtId="0" fontId="18" fillId="12" borderId="5" xfId="3" applyFont="1" applyFill="1" applyBorder="1" applyAlignment="1">
      <alignment vertical="center"/>
    </xf>
    <xf numFmtId="0" fontId="12" fillId="13" borderId="3" xfId="0" applyFont="1" applyFill="1" applyBorder="1" applyAlignment="1">
      <alignment horizontal="left" vertical="center"/>
    </xf>
    <xf numFmtId="0" fontId="16" fillId="13" borderId="2" xfId="0" applyFont="1" applyFill="1" applyBorder="1" applyAlignment="1">
      <alignment horizontal="left" vertical="center"/>
    </xf>
    <xf numFmtId="0" fontId="12" fillId="13" borderId="4" xfId="0" applyFont="1" applyFill="1" applyBorder="1" applyAlignment="1">
      <alignment horizontal="center" vertical="center"/>
    </xf>
    <xf numFmtId="0" fontId="18" fillId="13" borderId="4" xfId="3" applyFont="1" applyFill="1" applyBorder="1" applyAlignment="1">
      <alignment vertical="center"/>
    </xf>
    <xf numFmtId="0" fontId="18" fillId="13" borderId="5" xfId="3" applyFont="1" applyFill="1" applyBorder="1" applyAlignment="1">
      <alignment vertical="center"/>
    </xf>
    <xf numFmtId="0" fontId="19" fillId="3" borderId="2" xfId="0" applyFont="1" applyFill="1" applyBorder="1" applyAlignment="1">
      <alignment horizontal="center" vertical="center" wrapText="1"/>
    </xf>
    <xf numFmtId="0" fontId="19" fillId="4" borderId="4" xfId="0" applyFont="1" applyFill="1" applyBorder="1" applyAlignment="1">
      <alignment vertical="center"/>
    </xf>
    <xf numFmtId="3" fontId="16" fillId="0" borderId="2" xfId="0" applyNumberFormat="1" applyFont="1" applyBorder="1" applyAlignment="1" applyProtection="1">
      <alignment horizontal="center" vertical="center"/>
      <protection locked="0"/>
    </xf>
    <xf numFmtId="3" fontId="16" fillId="0" borderId="4" xfId="0" applyNumberFormat="1" applyFont="1" applyBorder="1" applyAlignment="1" applyProtection="1">
      <alignment horizontal="center" vertical="center"/>
      <protection locked="0"/>
    </xf>
    <xf numFmtId="0" fontId="19" fillId="4" borderId="4" xfId="0" applyFont="1" applyFill="1" applyBorder="1" applyAlignment="1" applyProtection="1">
      <alignment vertical="center"/>
    </xf>
    <xf numFmtId="0" fontId="19" fillId="5" borderId="4" xfId="0" applyFont="1" applyFill="1" applyBorder="1" applyAlignment="1" applyProtection="1">
      <alignment vertical="center"/>
    </xf>
    <xf numFmtId="0" fontId="19" fillId="6" borderId="4" xfId="0" applyFont="1" applyFill="1" applyBorder="1" applyAlignment="1" applyProtection="1">
      <alignment vertical="center"/>
    </xf>
    <xf numFmtId="3" fontId="16" fillId="0" borderId="5" xfId="0" applyNumberFormat="1" applyFont="1" applyBorder="1" applyAlignment="1" applyProtection="1">
      <alignment horizontal="center" vertical="center"/>
      <protection locked="0"/>
    </xf>
    <xf numFmtId="0" fontId="19" fillId="7" borderId="4" xfId="0" applyFont="1" applyFill="1" applyBorder="1" applyAlignment="1" applyProtection="1">
      <alignment vertical="center"/>
    </xf>
    <xf numFmtId="0" fontId="19" fillId="8" borderId="4" xfId="0" applyFont="1" applyFill="1" applyBorder="1" applyAlignment="1" applyProtection="1">
      <alignment vertical="center"/>
    </xf>
    <xf numFmtId="3" fontId="16" fillId="0" borderId="6" xfId="0" applyNumberFormat="1" applyFont="1" applyBorder="1" applyAlignment="1" applyProtection="1">
      <alignment horizontal="center" vertical="center"/>
      <protection locked="0"/>
    </xf>
    <xf numFmtId="0" fontId="19" fillId="13" borderId="4" xfId="3" applyFont="1" applyFill="1" applyBorder="1" applyAlignment="1">
      <alignment vertical="center"/>
    </xf>
    <xf numFmtId="0" fontId="19" fillId="12" borderId="4" xfId="3" applyFont="1" applyFill="1" applyBorder="1" applyAlignment="1">
      <alignment vertical="center"/>
    </xf>
    <xf numFmtId="3" fontId="19" fillId="0" borderId="2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7" fillId="0" borderId="0" xfId="0" applyNumberFormat="1" applyFont="1" applyFill="1" applyBorder="1" applyAlignment="1">
      <alignment horizontal="right" vertical="center" wrapText="1"/>
    </xf>
    <xf numFmtId="0" fontId="5" fillId="0" borderId="2" xfId="0" applyFont="1" applyBorder="1" applyAlignment="1"/>
    <xf numFmtId="0" fontId="5" fillId="0" borderId="3" xfId="0" applyFont="1" applyBorder="1" applyAlignment="1"/>
    <xf numFmtId="0" fontId="5" fillId="0" borderId="4" xfId="0" applyFont="1" applyBorder="1" applyAlignment="1"/>
    <xf numFmtId="0" fontId="5" fillId="0" borderId="5" xfId="0" applyFont="1" applyBorder="1" applyAlignment="1"/>
  </cellXfs>
  <cellStyles count="4">
    <cellStyle name="Euro" xfId="1" xr:uid="{00000000-0005-0000-0000-000000000000}"/>
    <cellStyle name="Normal_Feuil1" xfId="2" xr:uid="{00000000-0005-0000-0000-000001000000}"/>
    <cellStyle name="Обычный" xfId="0" builtinId="0"/>
    <cellStyle name="Обычный_Лист1" xfId="3" xr:uid="{00000000-0005-0000-0000-000003000000}"/>
  </cellStyles>
  <dxfs count="0"/>
  <tableStyles count="0" defaultTableStyle="TableStyleMedium2" defaultPivotStyle="PivotStyleLight16"/>
  <colors>
    <mruColors>
      <color rgb="FF99CCFF"/>
      <color rgb="FF33CCCC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</xdr:colOff>
      <xdr:row>175</xdr:row>
      <xdr:rowOff>95250</xdr:rowOff>
    </xdr:from>
    <xdr:to>
      <xdr:col>2</xdr:col>
      <xdr:colOff>257175</xdr:colOff>
      <xdr:row>175</xdr:row>
      <xdr:rowOff>257175</xdr:rowOff>
    </xdr:to>
    <xdr:pic>
      <xdr:nvPicPr>
        <xdr:cNvPr id="2134" name="Picture 14" descr="Germany_1">
          <a:extLst>
            <a:ext uri="{FF2B5EF4-FFF2-40B4-BE49-F238E27FC236}">
              <a16:creationId xmlns:a16="http://schemas.microsoft.com/office/drawing/2014/main" id="{2F2B06D9-3479-4336-9070-6D77C2436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52197000"/>
          <a:ext cx="2381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176</xdr:row>
      <xdr:rowOff>85725</xdr:rowOff>
    </xdr:from>
    <xdr:to>
      <xdr:col>2</xdr:col>
      <xdr:colOff>257175</xdr:colOff>
      <xdr:row>176</xdr:row>
      <xdr:rowOff>247650</xdr:rowOff>
    </xdr:to>
    <xdr:pic>
      <xdr:nvPicPr>
        <xdr:cNvPr id="2135" name="Picture 15" descr="Germany_1">
          <a:extLst>
            <a:ext uri="{FF2B5EF4-FFF2-40B4-BE49-F238E27FC236}">
              <a16:creationId xmlns:a16="http://schemas.microsoft.com/office/drawing/2014/main" id="{9B7DE3AE-B35C-4BD6-9BF5-EFA04BAE6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52511325"/>
          <a:ext cx="2381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177</xdr:row>
      <xdr:rowOff>95250</xdr:rowOff>
    </xdr:from>
    <xdr:to>
      <xdr:col>2</xdr:col>
      <xdr:colOff>257175</xdr:colOff>
      <xdr:row>177</xdr:row>
      <xdr:rowOff>257175</xdr:rowOff>
    </xdr:to>
    <xdr:pic>
      <xdr:nvPicPr>
        <xdr:cNvPr id="2136" name="Picture 16" descr="Germany_1">
          <a:extLst>
            <a:ext uri="{FF2B5EF4-FFF2-40B4-BE49-F238E27FC236}">
              <a16:creationId xmlns:a16="http://schemas.microsoft.com/office/drawing/2014/main" id="{D91B4F89-E788-4BEA-B74B-34143F3AF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52844700"/>
          <a:ext cx="2381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178</xdr:row>
      <xdr:rowOff>123825</xdr:rowOff>
    </xdr:from>
    <xdr:to>
      <xdr:col>2</xdr:col>
      <xdr:colOff>257175</xdr:colOff>
      <xdr:row>178</xdr:row>
      <xdr:rowOff>285750</xdr:rowOff>
    </xdr:to>
    <xdr:pic>
      <xdr:nvPicPr>
        <xdr:cNvPr id="2137" name="Picture 17" descr="Germany_1">
          <a:extLst>
            <a:ext uri="{FF2B5EF4-FFF2-40B4-BE49-F238E27FC236}">
              <a16:creationId xmlns:a16="http://schemas.microsoft.com/office/drawing/2014/main" id="{82A99C41-44F8-49DE-8C76-C7D71CDC8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53197125"/>
          <a:ext cx="2381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19050</xdr:rowOff>
    </xdr:from>
    <xdr:to>
      <xdr:col>4</xdr:col>
      <xdr:colOff>476250</xdr:colOff>
      <xdr:row>0</xdr:row>
      <xdr:rowOff>523875</xdr:rowOff>
    </xdr:to>
    <xdr:pic>
      <xdr:nvPicPr>
        <xdr:cNvPr id="2138" name="Picture 19" descr="Aereco_logotype_RVB_horizontal_2014">
          <a:extLst>
            <a:ext uri="{FF2B5EF4-FFF2-40B4-BE49-F238E27FC236}">
              <a16:creationId xmlns:a16="http://schemas.microsoft.com/office/drawing/2014/main" id="{E2E1F789-1AA8-4976-9627-3F2BC1212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9050"/>
          <a:ext cx="16097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179</xdr:row>
      <xdr:rowOff>85725</xdr:rowOff>
    </xdr:from>
    <xdr:to>
      <xdr:col>2</xdr:col>
      <xdr:colOff>257175</xdr:colOff>
      <xdr:row>179</xdr:row>
      <xdr:rowOff>247650</xdr:rowOff>
    </xdr:to>
    <xdr:pic>
      <xdr:nvPicPr>
        <xdr:cNvPr id="2139" name="Picture 21" descr="Germany_1">
          <a:extLst>
            <a:ext uri="{FF2B5EF4-FFF2-40B4-BE49-F238E27FC236}">
              <a16:creationId xmlns:a16="http://schemas.microsoft.com/office/drawing/2014/main" id="{C9F1CD1D-1758-4B30-9E94-9E99BDDE2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53482875"/>
          <a:ext cx="2381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173</xdr:row>
      <xdr:rowOff>28575</xdr:rowOff>
    </xdr:from>
    <xdr:to>
      <xdr:col>2</xdr:col>
      <xdr:colOff>257175</xdr:colOff>
      <xdr:row>173</xdr:row>
      <xdr:rowOff>190500</xdr:rowOff>
    </xdr:to>
    <xdr:pic>
      <xdr:nvPicPr>
        <xdr:cNvPr id="2140" name="Picture 18" descr="Germany_1">
          <a:extLst>
            <a:ext uri="{FF2B5EF4-FFF2-40B4-BE49-F238E27FC236}">
              <a16:creationId xmlns:a16="http://schemas.microsoft.com/office/drawing/2014/main" id="{1D001A67-1D2D-45B4-8F9D-26008F7DC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51482625"/>
          <a:ext cx="2381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0</xdr:row>
      <xdr:rowOff>333375</xdr:rowOff>
    </xdr:to>
    <xdr:pic>
      <xdr:nvPicPr>
        <xdr:cNvPr id="2141" name="Picture 188">
          <a:extLst>
            <a:ext uri="{FF2B5EF4-FFF2-40B4-BE49-F238E27FC236}">
              <a16:creationId xmlns:a16="http://schemas.microsoft.com/office/drawing/2014/main" id="{F6511BF5-02C6-4BFD-B25D-71FA18463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048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174</xdr:row>
      <xdr:rowOff>0</xdr:rowOff>
    </xdr:from>
    <xdr:to>
      <xdr:col>2</xdr:col>
      <xdr:colOff>257175</xdr:colOff>
      <xdr:row>174</xdr:row>
      <xdr:rowOff>161925</xdr:rowOff>
    </xdr:to>
    <xdr:pic>
      <xdr:nvPicPr>
        <xdr:cNvPr id="2143" name="Picture 14" descr="Germany_1">
          <a:extLst>
            <a:ext uri="{FF2B5EF4-FFF2-40B4-BE49-F238E27FC236}">
              <a16:creationId xmlns:a16="http://schemas.microsoft.com/office/drawing/2014/main" id="{A561A756-6D42-47E3-B386-1F4EDC7F7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51777900"/>
          <a:ext cx="2381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9525</xdr:colOff>
      <xdr:row>171</xdr:row>
      <xdr:rowOff>0</xdr:rowOff>
    </xdr:from>
    <xdr:to>
      <xdr:col>2</xdr:col>
      <xdr:colOff>247650</xdr:colOff>
      <xdr:row>171</xdr:row>
      <xdr:rowOff>161925</xdr:rowOff>
    </xdr:to>
    <xdr:pic>
      <xdr:nvPicPr>
        <xdr:cNvPr id="2144" name="Picture 14" descr="Germany_1">
          <a:extLst>
            <a:ext uri="{FF2B5EF4-FFF2-40B4-BE49-F238E27FC236}">
              <a16:creationId xmlns:a16="http://schemas.microsoft.com/office/drawing/2014/main" id="{FEC27360-603A-4BF3-A32E-6E8731C16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" y="50806350"/>
          <a:ext cx="2381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9525</xdr:colOff>
      <xdr:row>172</xdr:row>
      <xdr:rowOff>0</xdr:rowOff>
    </xdr:from>
    <xdr:to>
      <xdr:col>2</xdr:col>
      <xdr:colOff>247650</xdr:colOff>
      <xdr:row>172</xdr:row>
      <xdr:rowOff>161925</xdr:rowOff>
    </xdr:to>
    <xdr:pic>
      <xdr:nvPicPr>
        <xdr:cNvPr id="2145" name="Picture 14" descr="Germany_1">
          <a:extLst>
            <a:ext uri="{FF2B5EF4-FFF2-40B4-BE49-F238E27FC236}">
              <a16:creationId xmlns:a16="http://schemas.microsoft.com/office/drawing/2014/main" id="{CD41FAE8-1F6F-4CF3-95FF-C02630526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" y="51130200"/>
          <a:ext cx="2381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169</xdr:row>
      <xdr:rowOff>28575</xdr:rowOff>
    </xdr:from>
    <xdr:to>
      <xdr:col>2</xdr:col>
      <xdr:colOff>257175</xdr:colOff>
      <xdr:row>169</xdr:row>
      <xdr:rowOff>190500</xdr:rowOff>
    </xdr:to>
    <xdr:pic>
      <xdr:nvPicPr>
        <xdr:cNvPr id="2146" name="Picture 14" descr="Germany_1">
          <a:extLst>
            <a:ext uri="{FF2B5EF4-FFF2-40B4-BE49-F238E27FC236}">
              <a16:creationId xmlns:a16="http://schemas.microsoft.com/office/drawing/2014/main" id="{B4395850-1B8A-4700-8A83-DF8704A00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50187225"/>
          <a:ext cx="2381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170</xdr:row>
      <xdr:rowOff>19050</xdr:rowOff>
    </xdr:from>
    <xdr:to>
      <xdr:col>2</xdr:col>
      <xdr:colOff>257175</xdr:colOff>
      <xdr:row>170</xdr:row>
      <xdr:rowOff>180975</xdr:rowOff>
    </xdr:to>
    <xdr:pic>
      <xdr:nvPicPr>
        <xdr:cNvPr id="2147" name="Picture 14" descr="Germany_1">
          <a:extLst>
            <a:ext uri="{FF2B5EF4-FFF2-40B4-BE49-F238E27FC236}">
              <a16:creationId xmlns:a16="http://schemas.microsoft.com/office/drawing/2014/main" id="{6775802E-F3AB-4031-8E38-355B953FF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50501550"/>
          <a:ext cx="2381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142875</xdr:colOff>
      <xdr:row>248</xdr:row>
      <xdr:rowOff>85725</xdr:rowOff>
    </xdr:from>
    <xdr:to>
      <xdr:col>1</xdr:col>
      <xdr:colOff>381000</xdr:colOff>
      <xdr:row>248</xdr:row>
      <xdr:rowOff>247650</xdr:rowOff>
    </xdr:to>
    <xdr:pic>
      <xdr:nvPicPr>
        <xdr:cNvPr id="2148" name="Picture 15" descr="Germany_1">
          <a:extLst>
            <a:ext uri="{FF2B5EF4-FFF2-40B4-BE49-F238E27FC236}">
              <a16:creationId xmlns:a16="http://schemas.microsoft.com/office/drawing/2014/main" id="{FF13BD74-E359-4A1E-BFF6-DF653A90A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" y="66617850"/>
          <a:ext cx="2381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133350</xdr:colOff>
      <xdr:row>249</xdr:row>
      <xdr:rowOff>95250</xdr:rowOff>
    </xdr:from>
    <xdr:to>
      <xdr:col>1</xdr:col>
      <xdr:colOff>371475</xdr:colOff>
      <xdr:row>249</xdr:row>
      <xdr:rowOff>257175</xdr:rowOff>
    </xdr:to>
    <xdr:pic>
      <xdr:nvPicPr>
        <xdr:cNvPr id="2149" name="Picture 15" descr="Germany_1">
          <a:extLst>
            <a:ext uri="{FF2B5EF4-FFF2-40B4-BE49-F238E27FC236}">
              <a16:creationId xmlns:a16="http://schemas.microsoft.com/office/drawing/2014/main" id="{261694E2-E142-40BB-A035-21D6B52F7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66979800"/>
          <a:ext cx="2381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133350</xdr:colOff>
      <xdr:row>250</xdr:row>
      <xdr:rowOff>104775</xdr:rowOff>
    </xdr:from>
    <xdr:to>
      <xdr:col>1</xdr:col>
      <xdr:colOff>371475</xdr:colOff>
      <xdr:row>250</xdr:row>
      <xdr:rowOff>266700</xdr:rowOff>
    </xdr:to>
    <xdr:pic>
      <xdr:nvPicPr>
        <xdr:cNvPr id="2150" name="Picture 15" descr="Germany_1">
          <a:extLst>
            <a:ext uri="{FF2B5EF4-FFF2-40B4-BE49-F238E27FC236}">
              <a16:creationId xmlns:a16="http://schemas.microsoft.com/office/drawing/2014/main" id="{9A758997-C890-471F-9856-9C6366E86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67341750"/>
          <a:ext cx="2381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142875</xdr:colOff>
      <xdr:row>251</xdr:row>
      <xdr:rowOff>85725</xdr:rowOff>
    </xdr:from>
    <xdr:to>
      <xdr:col>1</xdr:col>
      <xdr:colOff>381000</xdr:colOff>
      <xdr:row>251</xdr:row>
      <xdr:rowOff>247650</xdr:rowOff>
    </xdr:to>
    <xdr:pic>
      <xdr:nvPicPr>
        <xdr:cNvPr id="2151" name="Picture 15" descr="Germany_1">
          <a:extLst>
            <a:ext uri="{FF2B5EF4-FFF2-40B4-BE49-F238E27FC236}">
              <a16:creationId xmlns:a16="http://schemas.microsoft.com/office/drawing/2014/main" id="{3BCDF9F6-4442-4F40-83DB-D1A3A8368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" y="67713225"/>
          <a:ext cx="2381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132755</xdr:colOff>
      <xdr:row>246</xdr:row>
      <xdr:rowOff>85725</xdr:rowOff>
    </xdr:from>
    <xdr:ext cx="235743" cy="209550"/>
    <xdr:pic>
      <xdr:nvPicPr>
        <xdr:cNvPr id="23" name="Picture 15">
          <a:extLst>
            <a:ext uri="{FF2B5EF4-FFF2-40B4-BE49-F238E27FC236}">
              <a16:creationId xmlns:a16="http://schemas.microsoft.com/office/drawing/2014/main" id="{229B4D47-D581-4B22-8A68-E40DCEA8D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475655" y="67827525"/>
          <a:ext cx="235743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132755</xdr:colOff>
      <xdr:row>245</xdr:row>
      <xdr:rowOff>95250</xdr:rowOff>
    </xdr:from>
    <xdr:ext cx="235743" cy="209550"/>
    <xdr:pic>
      <xdr:nvPicPr>
        <xdr:cNvPr id="24" name="Picture 15">
          <a:extLst>
            <a:ext uri="{FF2B5EF4-FFF2-40B4-BE49-F238E27FC236}">
              <a16:creationId xmlns:a16="http://schemas.microsoft.com/office/drawing/2014/main" id="{9C571397-FDC1-4137-8DB5-F5B1168E6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475655" y="65370075"/>
          <a:ext cx="235743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123230</xdr:colOff>
      <xdr:row>235</xdr:row>
      <xdr:rowOff>76200</xdr:rowOff>
    </xdr:from>
    <xdr:ext cx="235743" cy="209550"/>
    <xdr:pic>
      <xdr:nvPicPr>
        <xdr:cNvPr id="25" name="Picture 15">
          <a:extLst>
            <a:ext uri="{FF2B5EF4-FFF2-40B4-BE49-F238E27FC236}">
              <a16:creationId xmlns:a16="http://schemas.microsoft.com/office/drawing/2014/main" id="{FB3CC561-A141-4785-B624-A4D74B48E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466130" y="64998600"/>
          <a:ext cx="235743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123230</xdr:colOff>
      <xdr:row>234</xdr:row>
      <xdr:rowOff>85725</xdr:rowOff>
    </xdr:from>
    <xdr:ext cx="235743" cy="209550"/>
    <xdr:pic>
      <xdr:nvPicPr>
        <xdr:cNvPr id="26" name="Picture 15">
          <a:extLst>
            <a:ext uri="{FF2B5EF4-FFF2-40B4-BE49-F238E27FC236}">
              <a16:creationId xmlns:a16="http://schemas.microsoft.com/office/drawing/2014/main" id="{F5F5D881-A378-415F-AB01-42CEF35A9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466130" y="64655700"/>
          <a:ext cx="235743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132755</xdr:colOff>
      <xdr:row>241</xdr:row>
      <xdr:rowOff>95250</xdr:rowOff>
    </xdr:from>
    <xdr:ext cx="235743" cy="209550"/>
    <xdr:pic>
      <xdr:nvPicPr>
        <xdr:cNvPr id="27" name="Picture 15">
          <a:extLst>
            <a:ext uri="{FF2B5EF4-FFF2-40B4-BE49-F238E27FC236}">
              <a16:creationId xmlns:a16="http://schemas.microsoft.com/office/drawing/2014/main" id="{44F3EF87-E433-4E44-883B-6717EBD52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475655" y="65722500"/>
          <a:ext cx="235743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132755</xdr:colOff>
      <xdr:row>240</xdr:row>
      <xdr:rowOff>95250</xdr:rowOff>
    </xdr:from>
    <xdr:ext cx="235743" cy="209550"/>
    <xdr:pic>
      <xdr:nvPicPr>
        <xdr:cNvPr id="28" name="Picture 15">
          <a:extLst>
            <a:ext uri="{FF2B5EF4-FFF2-40B4-BE49-F238E27FC236}">
              <a16:creationId xmlns:a16="http://schemas.microsoft.com/office/drawing/2014/main" id="{C35BF0A3-1D61-4999-8A81-4F6906EA0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475655" y="66465450"/>
          <a:ext cx="235743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132755</xdr:colOff>
      <xdr:row>239</xdr:row>
      <xdr:rowOff>95250</xdr:rowOff>
    </xdr:from>
    <xdr:ext cx="235743" cy="209550"/>
    <xdr:pic>
      <xdr:nvPicPr>
        <xdr:cNvPr id="29" name="Picture 15">
          <a:extLst>
            <a:ext uri="{FF2B5EF4-FFF2-40B4-BE49-F238E27FC236}">
              <a16:creationId xmlns:a16="http://schemas.microsoft.com/office/drawing/2014/main" id="{327D53BD-AC64-4057-B5C0-154149888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475655" y="66074925"/>
          <a:ext cx="235743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132755</xdr:colOff>
      <xdr:row>238</xdr:row>
      <xdr:rowOff>95250</xdr:rowOff>
    </xdr:from>
    <xdr:ext cx="235743" cy="209550"/>
    <xdr:pic>
      <xdr:nvPicPr>
        <xdr:cNvPr id="30" name="Picture 15">
          <a:extLst>
            <a:ext uri="{FF2B5EF4-FFF2-40B4-BE49-F238E27FC236}">
              <a16:creationId xmlns:a16="http://schemas.microsoft.com/office/drawing/2014/main" id="{756031A5-161D-4B80-A3B2-07370D75D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475655" y="67208400"/>
          <a:ext cx="235743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132755</xdr:colOff>
      <xdr:row>237</xdr:row>
      <xdr:rowOff>95250</xdr:rowOff>
    </xdr:from>
    <xdr:ext cx="235743" cy="209550"/>
    <xdr:pic>
      <xdr:nvPicPr>
        <xdr:cNvPr id="31" name="Picture 15">
          <a:extLst>
            <a:ext uri="{FF2B5EF4-FFF2-40B4-BE49-F238E27FC236}">
              <a16:creationId xmlns:a16="http://schemas.microsoft.com/office/drawing/2014/main" id="{F40FC1F2-54E3-45C5-B3B9-A17F9EB38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475655" y="66817875"/>
          <a:ext cx="235743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132755</xdr:colOff>
      <xdr:row>236</xdr:row>
      <xdr:rowOff>95250</xdr:rowOff>
    </xdr:from>
    <xdr:ext cx="235743" cy="209550"/>
    <xdr:pic>
      <xdr:nvPicPr>
        <xdr:cNvPr id="32" name="Picture 15">
          <a:extLst>
            <a:ext uri="{FF2B5EF4-FFF2-40B4-BE49-F238E27FC236}">
              <a16:creationId xmlns:a16="http://schemas.microsoft.com/office/drawing/2014/main" id="{D37D13F7-7F55-4572-9B64-F6A1AB63E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475655" y="66427350"/>
          <a:ext cx="235743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132755</xdr:colOff>
      <xdr:row>244</xdr:row>
      <xdr:rowOff>95250</xdr:rowOff>
    </xdr:from>
    <xdr:ext cx="235743" cy="209550"/>
    <xdr:pic>
      <xdr:nvPicPr>
        <xdr:cNvPr id="33" name="Picture 15">
          <a:extLst>
            <a:ext uri="{FF2B5EF4-FFF2-40B4-BE49-F238E27FC236}">
              <a16:creationId xmlns:a16="http://schemas.microsoft.com/office/drawing/2014/main" id="{DED2961D-6BAA-45CE-8DF5-1F1995013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475655" y="67837050"/>
          <a:ext cx="235743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132755</xdr:colOff>
      <xdr:row>243</xdr:row>
      <xdr:rowOff>95250</xdr:rowOff>
    </xdr:from>
    <xdr:ext cx="235743" cy="209550"/>
    <xdr:pic>
      <xdr:nvPicPr>
        <xdr:cNvPr id="34" name="Picture 15">
          <a:extLst>
            <a:ext uri="{FF2B5EF4-FFF2-40B4-BE49-F238E27FC236}">
              <a16:creationId xmlns:a16="http://schemas.microsoft.com/office/drawing/2014/main" id="{065D76C4-B51D-40C8-8C35-F2A3EFEFB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475655" y="68541900"/>
          <a:ext cx="235743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132755</xdr:colOff>
      <xdr:row>242</xdr:row>
      <xdr:rowOff>95250</xdr:rowOff>
    </xdr:from>
    <xdr:ext cx="235743" cy="209550"/>
    <xdr:pic>
      <xdr:nvPicPr>
        <xdr:cNvPr id="35" name="Picture 15">
          <a:extLst>
            <a:ext uri="{FF2B5EF4-FFF2-40B4-BE49-F238E27FC236}">
              <a16:creationId xmlns:a16="http://schemas.microsoft.com/office/drawing/2014/main" id="{367E2E49-D406-47E3-AE69-38A1D2E06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475655" y="68189475"/>
          <a:ext cx="235743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72"/>
  <sheetViews>
    <sheetView tabSelected="1" topLeftCell="B1" zoomScaleNormal="100" workbookViewId="0">
      <pane ySplit="2" topLeftCell="A3" activePane="bottomLeft" state="frozen"/>
      <selection pane="bottomLeft" activeCell="E1" sqref="E1"/>
    </sheetView>
  </sheetViews>
  <sheetFormatPr defaultColWidth="9.140625" defaultRowHeight="12.75" x14ac:dyDescent="0.2"/>
  <cols>
    <col min="1" max="1" width="5.140625" style="11" customWidth="1"/>
    <col min="2" max="2" width="7.42578125" style="12" customWidth="1"/>
    <col min="3" max="3" width="4.140625" style="13" customWidth="1"/>
    <col min="4" max="4" width="12.85546875" style="12" customWidth="1"/>
    <col min="5" max="5" width="68" style="11" customWidth="1"/>
    <col min="6" max="6" width="10.140625" style="62" bestFit="1" customWidth="1"/>
    <col min="7" max="7" width="7.7109375" style="140" customWidth="1"/>
    <col min="8" max="8" width="10.7109375" style="62" bestFit="1" customWidth="1"/>
    <col min="9" max="9" width="14.5703125" style="62" customWidth="1"/>
    <col min="10" max="16384" width="9.140625" style="11"/>
  </cols>
  <sheetData>
    <row r="1" spans="1:13" ht="68.25" customHeight="1" x14ac:dyDescent="0.2">
      <c r="D1" s="113">
        <v>44454</v>
      </c>
      <c r="E1" s="14" t="s">
        <v>329</v>
      </c>
      <c r="F1" s="141" t="s">
        <v>152</v>
      </c>
      <c r="G1" s="141"/>
      <c r="H1" s="141"/>
      <c r="I1" s="141"/>
    </row>
    <row r="2" spans="1:13" ht="38.25" x14ac:dyDescent="0.2">
      <c r="A2" s="15" t="s">
        <v>131</v>
      </c>
      <c r="B2" s="16" t="s">
        <v>132</v>
      </c>
      <c r="D2" s="17" t="s">
        <v>94</v>
      </c>
      <c r="E2" s="17" t="s">
        <v>114</v>
      </c>
      <c r="F2" s="18" t="s">
        <v>99</v>
      </c>
      <c r="G2" s="126" t="s">
        <v>100</v>
      </c>
      <c r="H2" s="18" t="s">
        <v>105</v>
      </c>
      <c r="I2" s="18" t="s">
        <v>101</v>
      </c>
    </row>
    <row r="3" spans="1:13" ht="12.95" customHeight="1" x14ac:dyDescent="0.2">
      <c r="B3" s="19"/>
      <c r="D3" s="20"/>
      <c r="E3" s="21" t="s">
        <v>110</v>
      </c>
      <c r="F3" s="22"/>
      <c r="G3" s="127"/>
      <c r="H3" s="22"/>
      <c r="I3" s="23"/>
    </row>
    <row r="4" spans="1:13" ht="25.5" customHeight="1" x14ac:dyDescent="0.2">
      <c r="B4" s="19">
        <v>60</v>
      </c>
      <c r="D4" s="83" t="s">
        <v>303</v>
      </c>
      <c r="E4" s="24" t="s">
        <v>133</v>
      </c>
      <c r="F4" s="84">
        <v>33.009322500000003</v>
      </c>
      <c r="G4" s="128"/>
      <c r="H4" s="26">
        <f>IF(G4&gt;=10,(1-(HLOOKUP(G4,скидка!$B$4:$AQ$5,2)))*F4,F4)</f>
        <v>33.009322500000003</v>
      </c>
      <c r="I4" s="26">
        <f t="shared" ref="I4:I13" si="0">G4*H4</f>
        <v>0</v>
      </c>
      <c r="K4" s="86"/>
      <c r="L4" s="87"/>
      <c r="M4" s="87"/>
    </row>
    <row r="5" spans="1:13" ht="25.5" customHeight="1" x14ac:dyDescent="0.2">
      <c r="B5" s="19">
        <v>60</v>
      </c>
      <c r="D5" s="83" t="s">
        <v>304</v>
      </c>
      <c r="E5" s="24" t="s">
        <v>134</v>
      </c>
      <c r="F5" s="84">
        <v>34.4617875</v>
      </c>
      <c r="G5" s="128"/>
      <c r="H5" s="26">
        <f>IF(G5&gt;=10,(1-(HLOOKUP(G5,скидка!$B$4:$AQ$5,2)))*F5,F5)</f>
        <v>34.4617875</v>
      </c>
      <c r="I5" s="26">
        <f t="shared" si="0"/>
        <v>0</v>
      </c>
      <c r="K5" s="86"/>
      <c r="M5" s="87"/>
    </row>
    <row r="6" spans="1:13" ht="25.5" customHeight="1" x14ac:dyDescent="0.2">
      <c r="B6" s="19">
        <v>60</v>
      </c>
      <c r="D6" s="83" t="s">
        <v>305</v>
      </c>
      <c r="E6" s="24" t="s">
        <v>135</v>
      </c>
      <c r="F6" s="84">
        <v>34.4617875</v>
      </c>
      <c r="G6" s="128"/>
      <c r="H6" s="26">
        <f>IF(G6&gt;=10,(1-(HLOOKUP(G6,скидка!$B$4:$AQ$5,2)))*F6,F6)</f>
        <v>34.4617875</v>
      </c>
      <c r="I6" s="26">
        <f t="shared" si="0"/>
        <v>0</v>
      </c>
      <c r="K6" s="86"/>
      <c r="M6" s="87"/>
    </row>
    <row r="7" spans="1:13" ht="25.5" customHeight="1" x14ac:dyDescent="0.2">
      <c r="B7" s="19">
        <v>60</v>
      </c>
      <c r="D7" s="83" t="s">
        <v>306</v>
      </c>
      <c r="E7" s="24" t="s">
        <v>136</v>
      </c>
      <c r="F7" s="84">
        <v>32.3790075</v>
      </c>
      <c r="G7" s="128"/>
      <c r="H7" s="26">
        <f>IF(G7&gt;=10,(1-(HLOOKUP(G7,скидка!$B$4:$AQ$5,2)))*F7,F7)</f>
        <v>32.3790075</v>
      </c>
      <c r="I7" s="26">
        <f t="shared" si="0"/>
        <v>0</v>
      </c>
      <c r="K7" s="86"/>
      <c r="M7" s="87"/>
    </row>
    <row r="8" spans="1:13" ht="25.5" customHeight="1" x14ac:dyDescent="0.2">
      <c r="B8" s="19">
        <v>60</v>
      </c>
      <c r="D8" s="83" t="s">
        <v>307</v>
      </c>
      <c r="E8" s="24" t="s">
        <v>137</v>
      </c>
      <c r="F8" s="46">
        <v>41.117999999999995</v>
      </c>
      <c r="G8" s="128"/>
      <c r="H8" s="26">
        <f>IF(G8&gt;=10,(1-(HLOOKUP(G8,скидка!$B$4:$AQ$5,2)))*F8,F8)</f>
        <v>41.117999999999995</v>
      </c>
      <c r="I8" s="26">
        <f t="shared" si="0"/>
        <v>0</v>
      </c>
      <c r="K8" s="86"/>
      <c r="M8" s="87"/>
    </row>
    <row r="9" spans="1:13" ht="25.5" customHeight="1" x14ac:dyDescent="0.2">
      <c r="B9" s="19">
        <v>60</v>
      </c>
      <c r="D9" s="83" t="s">
        <v>308</v>
      </c>
      <c r="E9" s="24" t="s">
        <v>138</v>
      </c>
      <c r="F9" s="46">
        <v>41.117999999999995</v>
      </c>
      <c r="G9" s="128"/>
      <c r="H9" s="26">
        <f>IF(G9&gt;=10,(1-(HLOOKUP(G9,скидка!$B$4:$AQ$5,2)))*F9,F9)</f>
        <v>41.117999999999995</v>
      </c>
      <c r="I9" s="26">
        <f t="shared" si="0"/>
        <v>0</v>
      </c>
      <c r="K9" s="86"/>
      <c r="M9" s="87"/>
    </row>
    <row r="10" spans="1:13" ht="26.1" customHeight="1" x14ac:dyDescent="0.2">
      <c r="B10" s="19">
        <v>60</v>
      </c>
      <c r="D10" s="83" t="s">
        <v>312</v>
      </c>
      <c r="E10" s="24" t="s">
        <v>139</v>
      </c>
      <c r="F10" s="28">
        <v>17.850000000000001</v>
      </c>
      <c r="G10" s="128"/>
      <c r="H10" s="26">
        <f>IF(G10&gt;=10,(1-(HLOOKUP(G10,скидка!$B$4:$AQ$5,2)))*F10,F10)</f>
        <v>17.850000000000001</v>
      </c>
      <c r="I10" s="26">
        <f>G10*H10</f>
        <v>0</v>
      </c>
      <c r="K10" s="86"/>
      <c r="M10" s="87"/>
    </row>
    <row r="11" spans="1:13" ht="12.95" customHeight="1" x14ac:dyDescent="0.2">
      <c r="B11" s="19">
        <v>48</v>
      </c>
      <c r="D11" s="83" t="s">
        <v>309</v>
      </c>
      <c r="E11" s="24" t="s">
        <v>300</v>
      </c>
      <c r="F11" s="84">
        <v>37.59966</v>
      </c>
      <c r="G11" s="128"/>
      <c r="H11" s="26">
        <f>IF(G11&gt;=10,(1-(HLOOKUP(G11,скидка!$B$4:$AQ$5,2)))*F11,F11)</f>
        <v>37.59966</v>
      </c>
      <c r="I11" s="26">
        <f t="shared" si="0"/>
        <v>0</v>
      </c>
      <c r="K11" s="86"/>
      <c r="M11" s="87"/>
    </row>
    <row r="12" spans="1:13" ht="12.95" customHeight="1" x14ac:dyDescent="0.2">
      <c r="B12" s="19">
        <v>48</v>
      </c>
      <c r="D12" s="83" t="s">
        <v>310</v>
      </c>
      <c r="E12" s="24" t="s">
        <v>301</v>
      </c>
      <c r="F12" s="84">
        <v>39.901679999999999</v>
      </c>
      <c r="G12" s="128"/>
      <c r="H12" s="26">
        <f>IF(G12&gt;=10,(1-(HLOOKUP(G12,скидка!$B$4:$AQ$5,2)))*F12,F12)</f>
        <v>39.901679999999999</v>
      </c>
      <c r="I12" s="26">
        <f t="shared" si="0"/>
        <v>0</v>
      </c>
      <c r="K12" s="86"/>
      <c r="M12" s="87"/>
    </row>
    <row r="13" spans="1:13" ht="12.95" customHeight="1" x14ac:dyDescent="0.2">
      <c r="B13" s="19">
        <v>48</v>
      </c>
      <c r="D13" s="102" t="s">
        <v>311</v>
      </c>
      <c r="E13" s="24" t="s">
        <v>302</v>
      </c>
      <c r="F13" s="84">
        <v>39.901679999999999</v>
      </c>
      <c r="G13" s="128"/>
      <c r="H13" s="26">
        <f>IF(G13&gt;=10,(1-(HLOOKUP(G13,скидка!$B$4:$AQ$5,2)))*F13,F13)</f>
        <v>39.901679999999999</v>
      </c>
      <c r="I13" s="26">
        <f t="shared" si="0"/>
        <v>0</v>
      </c>
      <c r="K13" s="86"/>
      <c r="M13" s="87"/>
    </row>
    <row r="14" spans="1:13" ht="25.5" customHeight="1" x14ac:dyDescent="0.2">
      <c r="B14" s="19">
        <v>40</v>
      </c>
      <c r="C14" s="13" t="s">
        <v>103</v>
      </c>
      <c r="D14" s="103" t="s">
        <v>404</v>
      </c>
      <c r="E14" s="24" t="s">
        <v>438</v>
      </c>
      <c r="F14" s="84">
        <v>14.229600000000001</v>
      </c>
      <c r="G14" s="128"/>
      <c r="H14" s="26">
        <f>IF(G14&gt;=10,(1-(HLOOKUP(G14,скидка!$B$4:$AQ$5,2)))*F14,F14)</f>
        <v>14.229600000000001</v>
      </c>
      <c r="I14" s="26">
        <f>G14*H14</f>
        <v>0</v>
      </c>
      <c r="J14" s="105"/>
      <c r="K14" s="86"/>
      <c r="M14" s="87"/>
    </row>
    <row r="15" spans="1:13" ht="25.5" customHeight="1" x14ac:dyDescent="0.2">
      <c r="B15" s="19">
        <v>40</v>
      </c>
      <c r="C15" s="13" t="s">
        <v>103</v>
      </c>
      <c r="D15" s="103" t="s">
        <v>405</v>
      </c>
      <c r="E15" s="24" t="s">
        <v>439</v>
      </c>
      <c r="F15" s="84">
        <v>15.926400000000001</v>
      </c>
      <c r="G15" s="128"/>
      <c r="H15" s="26">
        <f>IF(G15&gt;=10,(1-(HLOOKUP(G15,скидка!$B$4:$AQ$5,2)))*F15,F15)</f>
        <v>15.926400000000001</v>
      </c>
      <c r="I15" s="26">
        <f>G15*H15</f>
        <v>0</v>
      </c>
      <c r="J15" s="105"/>
      <c r="K15" s="86"/>
      <c r="M15" s="87"/>
    </row>
    <row r="16" spans="1:13" ht="25.5" customHeight="1" x14ac:dyDescent="0.2">
      <c r="B16" s="19">
        <v>40</v>
      </c>
      <c r="C16" s="13" t="s">
        <v>103</v>
      </c>
      <c r="D16" s="103" t="s">
        <v>406</v>
      </c>
      <c r="E16" s="24" t="s">
        <v>440</v>
      </c>
      <c r="F16" s="84">
        <v>15.926400000000001</v>
      </c>
      <c r="G16" s="128"/>
      <c r="H16" s="26">
        <f>IF(G16&gt;=10,(1-(HLOOKUP(G16,скидка!$B$4:$AQ$5,2)))*F16,F16)</f>
        <v>15.926400000000001</v>
      </c>
      <c r="I16" s="26">
        <f>G16*H16</f>
        <v>0</v>
      </c>
      <c r="J16" s="105"/>
      <c r="K16" s="86"/>
      <c r="M16" s="87"/>
    </row>
    <row r="17" spans="2:13" ht="26.1" customHeight="1" x14ac:dyDescent="0.2">
      <c r="B17" s="19">
        <v>36</v>
      </c>
      <c r="D17" s="83" t="s">
        <v>313</v>
      </c>
      <c r="E17" s="24" t="s">
        <v>342</v>
      </c>
      <c r="F17" s="28">
        <v>49.664999999999999</v>
      </c>
      <c r="G17" s="128"/>
      <c r="H17" s="26">
        <f>IF(G17&gt;=10,(1-(HLOOKUP(G17,скидка!$B$4:$AQ$5,2)))*F17,F17)</f>
        <v>49.664999999999999</v>
      </c>
      <c r="I17" s="26">
        <f>G17*H17</f>
        <v>0</v>
      </c>
      <c r="K17" s="86"/>
      <c r="M17" s="87"/>
    </row>
    <row r="18" spans="2:13" ht="26.1" customHeight="1" x14ac:dyDescent="0.2">
      <c r="B18" s="19">
        <v>36</v>
      </c>
      <c r="D18" s="83" t="s">
        <v>314</v>
      </c>
      <c r="E18" s="24" t="s">
        <v>341</v>
      </c>
      <c r="F18" s="28">
        <v>52.153500000000001</v>
      </c>
      <c r="G18" s="128"/>
      <c r="H18" s="26">
        <f>IF(G18&gt;=10,(1-(HLOOKUP(G18,скидка!$B$4:$AQ$5,2)))*F18,F18)</f>
        <v>52.153500000000001</v>
      </c>
      <c r="I18" s="26">
        <f>G18*H18</f>
        <v>0</v>
      </c>
      <c r="K18" s="86"/>
      <c r="M18" s="87"/>
    </row>
    <row r="19" spans="2:13" ht="26.1" customHeight="1" x14ac:dyDescent="0.2">
      <c r="B19" s="19">
        <v>36</v>
      </c>
      <c r="D19" s="83" t="s">
        <v>315</v>
      </c>
      <c r="E19" s="24" t="s">
        <v>340</v>
      </c>
      <c r="F19" s="28">
        <v>52.153500000000001</v>
      </c>
      <c r="G19" s="128"/>
      <c r="H19" s="26">
        <f>IF(G19&gt;=10,(1-(HLOOKUP(G19,скидка!$B$4:$AQ$5,2)))*F19,F19)</f>
        <v>52.153500000000001</v>
      </c>
      <c r="I19" s="26">
        <f t="shared" ref="I19:I29" si="1">G19*H19</f>
        <v>0</v>
      </c>
      <c r="K19" s="86"/>
      <c r="M19" s="87"/>
    </row>
    <row r="20" spans="2:13" ht="26.1" customHeight="1" x14ac:dyDescent="0.2">
      <c r="B20" s="19">
        <v>36</v>
      </c>
      <c r="D20" s="83" t="s">
        <v>316</v>
      </c>
      <c r="E20" s="24" t="s">
        <v>339</v>
      </c>
      <c r="F20" s="28">
        <v>53.392500000000005</v>
      </c>
      <c r="G20" s="128"/>
      <c r="H20" s="26">
        <f>IF(G20&gt;=10,(1-(HLOOKUP(G20,скидка!$B$4:$AQ$5,2)))*F20,F20)</f>
        <v>53.392500000000005</v>
      </c>
      <c r="I20" s="26">
        <f t="shared" si="1"/>
        <v>0</v>
      </c>
      <c r="K20" s="86"/>
      <c r="M20" s="87"/>
    </row>
    <row r="21" spans="2:13" s="111" customFormat="1" ht="26.1" customHeight="1" x14ac:dyDescent="0.2">
      <c r="B21" s="19">
        <v>36</v>
      </c>
      <c r="C21" s="13" t="s">
        <v>103</v>
      </c>
      <c r="D21" s="83" t="s">
        <v>463</v>
      </c>
      <c r="E21" s="24" t="s">
        <v>464</v>
      </c>
      <c r="F21" s="28">
        <v>58.516500000000001</v>
      </c>
      <c r="G21" s="128"/>
      <c r="H21" s="26">
        <f>IF(G21&gt;=10,(1-(HLOOKUP(G21,скидка!$B$4:$AQ$5,2)))*F21,F21)</f>
        <v>58.516500000000001</v>
      </c>
      <c r="I21" s="26">
        <f>G21*H21</f>
        <v>0</v>
      </c>
      <c r="K21" s="86"/>
      <c r="M21" s="87"/>
    </row>
    <row r="22" spans="2:13" ht="26.1" customHeight="1" x14ac:dyDescent="0.2">
      <c r="B22" s="19">
        <v>40</v>
      </c>
      <c r="D22" s="83" t="s">
        <v>317</v>
      </c>
      <c r="E22" s="29" t="s">
        <v>338</v>
      </c>
      <c r="F22" s="28">
        <v>45.78</v>
      </c>
      <c r="G22" s="128"/>
      <c r="H22" s="26">
        <f>IF(G22&gt;=10,(1-(HLOOKUP(G22,скидка!$B$4:$AQ$5,2)))*F22,F22)</f>
        <v>45.78</v>
      </c>
      <c r="I22" s="26">
        <f t="shared" si="1"/>
        <v>0</v>
      </c>
      <c r="K22" s="86"/>
      <c r="M22" s="87"/>
    </row>
    <row r="23" spans="2:13" ht="26.1" customHeight="1" x14ac:dyDescent="0.2">
      <c r="B23" s="19">
        <v>40</v>
      </c>
      <c r="D23" s="83" t="s">
        <v>318</v>
      </c>
      <c r="E23" s="29" t="s">
        <v>337</v>
      </c>
      <c r="F23" s="28">
        <v>48.394500000000008</v>
      </c>
      <c r="G23" s="128"/>
      <c r="H23" s="26">
        <f>IF(G23&gt;=10,(1-(HLOOKUP(G23,скидка!$B$4:$AQ$5,2)))*F23,F23)</f>
        <v>48.394500000000008</v>
      </c>
      <c r="I23" s="26">
        <f t="shared" si="1"/>
        <v>0</v>
      </c>
      <c r="K23" s="86"/>
      <c r="M23" s="87"/>
    </row>
    <row r="24" spans="2:13" ht="26.1" customHeight="1" x14ac:dyDescent="0.2">
      <c r="B24" s="19">
        <v>40</v>
      </c>
      <c r="D24" s="83" t="s">
        <v>319</v>
      </c>
      <c r="E24" s="29" t="s">
        <v>336</v>
      </c>
      <c r="F24" s="28">
        <v>48.394500000000008</v>
      </c>
      <c r="G24" s="128"/>
      <c r="H24" s="26">
        <f>IF(G24&gt;=10,(1-(HLOOKUP(G24,скидка!$B$4:$AQ$5,2)))*F24,F24)</f>
        <v>48.394500000000008</v>
      </c>
      <c r="I24" s="26">
        <f t="shared" si="1"/>
        <v>0</v>
      </c>
      <c r="K24" s="86"/>
      <c r="M24" s="87"/>
    </row>
    <row r="25" spans="2:13" ht="26.1" customHeight="1" x14ac:dyDescent="0.2">
      <c r="B25" s="19">
        <v>40</v>
      </c>
      <c r="D25" s="83" t="s">
        <v>320</v>
      </c>
      <c r="E25" s="29" t="s">
        <v>335</v>
      </c>
      <c r="F25" s="28">
        <v>49.633500000000005</v>
      </c>
      <c r="G25" s="128"/>
      <c r="H25" s="26">
        <f>IF(G25&gt;=10,(1-(HLOOKUP(G25,скидка!$B$4:$AQ$5,2)))*F25,F25)</f>
        <v>49.633500000000005</v>
      </c>
      <c r="I25" s="26">
        <f t="shared" si="1"/>
        <v>0</v>
      </c>
      <c r="K25" s="86"/>
      <c r="M25" s="87"/>
    </row>
    <row r="26" spans="2:13" ht="26.1" customHeight="1" x14ac:dyDescent="0.2">
      <c r="B26" s="19">
        <v>40</v>
      </c>
      <c r="D26" s="83" t="s">
        <v>321</v>
      </c>
      <c r="E26" s="29" t="s">
        <v>334</v>
      </c>
      <c r="F26" s="28">
        <v>45.78</v>
      </c>
      <c r="G26" s="128"/>
      <c r="H26" s="26">
        <f>IF(G26&gt;=10,(1-(HLOOKUP(G26,скидка!$B$4:$AQ$5,2)))*F26,F26)</f>
        <v>45.78</v>
      </c>
      <c r="I26" s="26">
        <f t="shared" si="1"/>
        <v>0</v>
      </c>
      <c r="K26" s="86"/>
      <c r="M26" s="87"/>
    </row>
    <row r="27" spans="2:13" ht="26.1" customHeight="1" x14ac:dyDescent="0.2">
      <c r="B27" s="19">
        <v>40</v>
      </c>
      <c r="D27" s="83" t="s">
        <v>322</v>
      </c>
      <c r="E27" s="29" t="s">
        <v>333</v>
      </c>
      <c r="F27" s="28">
        <v>48.394500000000008</v>
      </c>
      <c r="G27" s="128"/>
      <c r="H27" s="26">
        <f>IF(G27&gt;=10,(1-(HLOOKUP(G27,скидка!$B$4:$AQ$5,2)))*F27,F27)</f>
        <v>48.394500000000008</v>
      </c>
      <c r="I27" s="26">
        <f t="shared" si="1"/>
        <v>0</v>
      </c>
      <c r="K27" s="86"/>
      <c r="M27" s="87"/>
    </row>
    <row r="28" spans="2:13" ht="26.1" customHeight="1" x14ac:dyDescent="0.2">
      <c r="B28" s="19">
        <v>40</v>
      </c>
      <c r="D28" s="83" t="s">
        <v>323</v>
      </c>
      <c r="E28" s="29" t="s">
        <v>331</v>
      </c>
      <c r="F28" s="28">
        <v>48.394500000000008</v>
      </c>
      <c r="G28" s="128"/>
      <c r="H28" s="26">
        <f>IF(G28&gt;=10,(1-(HLOOKUP(G28,скидка!$B$4:$AQ$5,2)))*F28,F28)</f>
        <v>48.394500000000008</v>
      </c>
      <c r="I28" s="26">
        <f t="shared" si="1"/>
        <v>0</v>
      </c>
      <c r="K28" s="86"/>
      <c r="M28" s="87"/>
    </row>
    <row r="29" spans="2:13" ht="26.1" customHeight="1" x14ac:dyDescent="0.2">
      <c r="B29" s="19">
        <v>40</v>
      </c>
      <c r="D29" s="83" t="s">
        <v>324</v>
      </c>
      <c r="E29" s="29" t="s">
        <v>332</v>
      </c>
      <c r="F29" s="28">
        <v>49.633500000000005</v>
      </c>
      <c r="G29" s="128"/>
      <c r="H29" s="26">
        <f>IF(G29&gt;=10,(1-(HLOOKUP(G29,скидка!$B$4:$AQ$5,2)))*F29,F29)</f>
        <v>49.633500000000005</v>
      </c>
      <c r="I29" s="26">
        <f t="shared" si="1"/>
        <v>0</v>
      </c>
      <c r="K29" s="86"/>
      <c r="M29" s="87"/>
    </row>
    <row r="30" spans="2:13" ht="12.95" customHeight="1" x14ac:dyDescent="0.2">
      <c r="B30" s="19">
        <v>32</v>
      </c>
      <c r="D30" s="83" t="s">
        <v>325</v>
      </c>
      <c r="E30" s="24" t="s">
        <v>395</v>
      </c>
      <c r="F30" s="28">
        <v>60.417000000000002</v>
      </c>
      <c r="G30" s="128"/>
      <c r="H30" s="26">
        <f>IF(G30&gt;=10,(1-(HLOOKUP(G30,скидка!$B$4:$AQ$5,2)))*F30,F30)</f>
        <v>60.417000000000002</v>
      </c>
      <c r="I30" s="26">
        <f>G30*H30</f>
        <v>0</v>
      </c>
      <c r="K30" s="86"/>
      <c r="M30" s="87"/>
    </row>
    <row r="31" spans="2:13" ht="12.95" customHeight="1" x14ac:dyDescent="0.2">
      <c r="B31" s="19">
        <v>32</v>
      </c>
      <c r="D31" s="83" t="s">
        <v>326</v>
      </c>
      <c r="E31" s="24" t="s">
        <v>297</v>
      </c>
      <c r="F31" s="28">
        <v>64.38600000000001</v>
      </c>
      <c r="G31" s="128"/>
      <c r="H31" s="26">
        <f>IF(G31&gt;=10,(1-(HLOOKUP(G31,скидка!$B$4:$AQ$5,2)))*F31,F31)</f>
        <v>64.38600000000001</v>
      </c>
      <c r="I31" s="26">
        <f>G31*H31</f>
        <v>0</v>
      </c>
      <c r="K31" s="86"/>
      <c r="M31" s="87"/>
    </row>
    <row r="32" spans="2:13" ht="12.95" customHeight="1" x14ac:dyDescent="0.2">
      <c r="B32" s="19">
        <v>32</v>
      </c>
      <c r="D32" s="83" t="s">
        <v>327</v>
      </c>
      <c r="E32" s="24" t="s">
        <v>298</v>
      </c>
      <c r="F32" s="28">
        <v>64.38600000000001</v>
      </c>
      <c r="G32" s="128"/>
      <c r="H32" s="26">
        <f>IF(G32&gt;=10,(1-(HLOOKUP(G32,скидка!$B$4:$AQ$5,2)))*F32,F32)</f>
        <v>64.38600000000001</v>
      </c>
      <c r="I32" s="26">
        <f>G32*H32</f>
        <v>0</v>
      </c>
      <c r="K32" s="86"/>
      <c r="M32" s="87"/>
    </row>
    <row r="33" spans="2:13" ht="12.95" customHeight="1" x14ac:dyDescent="0.2">
      <c r="B33" s="19">
        <v>32</v>
      </c>
      <c r="D33" s="83" t="s">
        <v>328</v>
      </c>
      <c r="E33" s="24" t="s">
        <v>299</v>
      </c>
      <c r="F33" s="28">
        <v>65.625</v>
      </c>
      <c r="G33" s="128"/>
      <c r="H33" s="26">
        <f>IF(G33&gt;=10,(1-(HLOOKUP(G33,скидка!$B$4:$AQ$5,2)))*F33,F33)</f>
        <v>65.625</v>
      </c>
      <c r="I33" s="26">
        <f>G33*H33</f>
        <v>0</v>
      </c>
      <c r="K33" s="86"/>
      <c r="M33" s="87"/>
    </row>
    <row r="34" spans="2:13" ht="25.5" customHeight="1" x14ac:dyDescent="0.2">
      <c r="B34" s="104">
        <v>56</v>
      </c>
      <c r="D34" s="83" t="s">
        <v>180</v>
      </c>
      <c r="E34" s="77" t="s">
        <v>359</v>
      </c>
      <c r="F34" s="46">
        <v>40.990267500000002</v>
      </c>
      <c r="G34" s="129"/>
      <c r="H34" s="26">
        <f>IF(G34&gt;=10,(1-(HLOOKUP(G34,скидка!$B$4:$AQ$5,2)))*F34,F34)</f>
        <v>40.990267500000002</v>
      </c>
      <c r="I34" s="26">
        <f t="shared" ref="I34:I41" si="2">G34*H34</f>
        <v>0</v>
      </c>
      <c r="K34" s="86"/>
      <c r="M34" s="87"/>
    </row>
    <row r="35" spans="2:13" ht="25.5" customHeight="1" x14ac:dyDescent="0.2">
      <c r="B35" s="104">
        <v>56</v>
      </c>
      <c r="D35" s="83" t="s">
        <v>185</v>
      </c>
      <c r="E35" s="77" t="s">
        <v>343</v>
      </c>
      <c r="F35" s="46">
        <v>41.737053749999994</v>
      </c>
      <c r="G35" s="129"/>
      <c r="H35" s="26">
        <f>IF(G35&gt;=10,(1-(HLOOKUP(G35,скидка!$B$4:$AQ$5,2)))*F35,F35)</f>
        <v>41.737053749999994</v>
      </c>
      <c r="I35" s="26">
        <f>G35*H35</f>
        <v>0</v>
      </c>
      <c r="K35" s="86"/>
      <c r="M35" s="87"/>
    </row>
    <row r="36" spans="2:13" ht="25.5" customHeight="1" x14ac:dyDescent="0.2">
      <c r="B36" s="104">
        <v>56</v>
      </c>
      <c r="D36" s="83" t="s">
        <v>181</v>
      </c>
      <c r="E36" s="77" t="s">
        <v>344</v>
      </c>
      <c r="F36" s="46">
        <v>41.737053749999994</v>
      </c>
      <c r="G36" s="129"/>
      <c r="H36" s="26">
        <f>IF(G36&gt;=10,(1-(HLOOKUP(G36,скидка!$B$4:$AQ$5,2)))*F36,F36)</f>
        <v>41.737053749999994</v>
      </c>
      <c r="I36" s="26">
        <f>G36*H36</f>
        <v>0</v>
      </c>
      <c r="K36" s="86"/>
      <c r="M36" s="87"/>
    </row>
    <row r="37" spans="2:13" ht="25.5" customHeight="1" x14ac:dyDescent="0.2">
      <c r="B37" s="104">
        <v>56</v>
      </c>
      <c r="D37" s="83" t="s">
        <v>397</v>
      </c>
      <c r="E37" s="77" t="s">
        <v>396</v>
      </c>
      <c r="F37" s="46">
        <v>46.273500000000006</v>
      </c>
      <c r="G37" s="129"/>
      <c r="H37" s="26">
        <f>IF(G37&gt;=10,(1-(HLOOKUP(G37,скидка!$B$4:$AQ$5,2)))*F37,F37)</f>
        <v>46.273500000000006</v>
      </c>
      <c r="I37" s="26">
        <f>G37*H37</f>
        <v>0</v>
      </c>
      <c r="K37" s="86"/>
      <c r="M37" s="87"/>
    </row>
    <row r="38" spans="2:13" ht="25.5" customHeight="1" x14ac:dyDescent="0.2">
      <c r="B38" s="104">
        <v>56</v>
      </c>
      <c r="D38" s="83" t="s">
        <v>370</v>
      </c>
      <c r="E38" s="77" t="s">
        <v>345</v>
      </c>
      <c r="F38" s="46">
        <v>39.214575750000009</v>
      </c>
      <c r="G38" s="129"/>
      <c r="H38" s="26">
        <f>IF(G38&gt;=10,(1-(HLOOKUP(G38,скидка!$B$4:$AQ$5,2)))*F38,F38)</f>
        <v>39.214575750000009</v>
      </c>
      <c r="I38" s="26">
        <f>G38*H38</f>
        <v>0</v>
      </c>
      <c r="K38" s="86"/>
      <c r="M38" s="87"/>
    </row>
    <row r="39" spans="2:13" ht="25.5" customHeight="1" x14ac:dyDescent="0.2">
      <c r="B39" s="104">
        <v>56</v>
      </c>
      <c r="D39" s="83" t="s">
        <v>186</v>
      </c>
      <c r="E39" s="77" t="s">
        <v>346</v>
      </c>
      <c r="F39" s="46">
        <v>40.990267500000002</v>
      </c>
      <c r="G39" s="129"/>
      <c r="H39" s="26">
        <f>IF(G39&gt;=10,(1-(HLOOKUP(G39,скидка!$B$4:$AQ$5,2)))*F39,F39)</f>
        <v>40.990267500000002</v>
      </c>
      <c r="I39" s="26">
        <f t="shared" si="2"/>
        <v>0</v>
      </c>
      <c r="K39" s="86"/>
      <c r="M39" s="87"/>
    </row>
    <row r="40" spans="2:13" ht="25.5" customHeight="1" x14ac:dyDescent="0.2">
      <c r="B40" s="104">
        <v>56</v>
      </c>
      <c r="D40" s="83" t="s">
        <v>187</v>
      </c>
      <c r="E40" s="77" t="s">
        <v>347</v>
      </c>
      <c r="F40" s="46">
        <v>40.990267500000002</v>
      </c>
      <c r="G40" s="129"/>
      <c r="H40" s="26">
        <f>IF(G40&gt;=10,(1-(HLOOKUP(G40,скидка!$B$4:$AQ$5,2)))*F40,F40)</f>
        <v>40.990267500000002</v>
      </c>
      <c r="I40" s="26">
        <f t="shared" si="2"/>
        <v>0</v>
      </c>
      <c r="K40" s="86"/>
      <c r="M40" s="87"/>
    </row>
    <row r="41" spans="2:13" ht="25.5" customHeight="1" x14ac:dyDescent="0.2">
      <c r="B41" s="104">
        <v>56</v>
      </c>
      <c r="D41" s="83" t="s">
        <v>371</v>
      </c>
      <c r="E41" s="77" t="s">
        <v>348</v>
      </c>
      <c r="F41" s="46">
        <v>17.159488499999998</v>
      </c>
      <c r="G41" s="129"/>
      <c r="H41" s="26">
        <f>IF(G41&gt;=10,(1-(HLOOKUP(G41,скидка!$B$4:$AQ$5,2)))*F41,F41)</f>
        <v>17.159488499999998</v>
      </c>
      <c r="I41" s="26">
        <f t="shared" si="2"/>
        <v>0</v>
      </c>
      <c r="K41" s="86"/>
      <c r="M41" s="87"/>
    </row>
    <row r="42" spans="2:13" ht="25.5" customHeight="1" x14ac:dyDescent="0.2">
      <c r="B42" s="104">
        <v>56</v>
      </c>
      <c r="D42" s="83" t="s">
        <v>372</v>
      </c>
      <c r="E42" s="77" t="s">
        <v>349</v>
      </c>
      <c r="F42" s="46">
        <v>17.159488499999998</v>
      </c>
      <c r="G42" s="129"/>
      <c r="H42" s="26">
        <f>IF(G42&gt;=10,(1-(HLOOKUP(G42,скидка!$B$4:$AQ$5,2)))*F42,F42)</f>
        <v>17.159488499999998</v>
      </c>
      <c r="I42" s="26">
        <f t="shared" ref="I42:I52" si="3">G42*H42</f>
        <v>0</v>
      </c>
      <c r="K42" s="86"/>
      <c r="M42" s="87"/>
    </row>
    <row r="43" spans="2:13" ht="12.95" customHeight="1" x14ac:dyDescent="0.2">
      <c r="B43" s="104">
        <v>44</v>
      </c>
      <c r="D43" s="83" t="s">
        <v>184</v>
      </c>
      <c r="E43" s="78" t="s">
        <v>294</v>
      </c>
      <c r="F43" s="46">
        <v>41.737053749999994</v>
      </c>
      <c r="G43" s="129"/>
      <c r="H43" s="26">
        <f>IF(G43&gt;=10,(1-(HLOOKUP(G43,скидка!$B$4:$AQ$5,2)))*F43,F43)</f>
        <v>41.737053749999994</v>
      </c>
      <c r="I43" s="26">
        <f t="shared" si="3"/>
        <v>0</v>
      </c>
      <c r="K43" s="86"/>
      <c r="M43" s="87"/>
    </row>
    <row r="44" spans="2:13" ht="12.95" customHeight="1" x14ac:dyDescent="0.2">
      <c r="B44" s="104">
        <v>44</v>
      </c>
      <c r="D44" s="83" t="s">
        <v>182</v>
      </c>
      <c r="E44" s="78" t="s">
        <v>295</v>
      </c>
      <c r="F44" s="46">
        <v>48.325368000000005</v>
      </c>
      <c r="G44" s="129"/>
      <c r="H44" s="26">
        <f>IF(G44&gt;=10,(1-(HLOOKUP(G44,скидка!$B$4:$AQ$5,2)))*F44,F44)</f>
        <v>48.325368000000005</v>
      </c>
      <c r="I44" s="26">
        <f t="shared" si="3"/>
        <v>0</v>
      </c>
      <c r="K44" s="86"/>
      <c r="M44" s="87"/>
    </row>
    <row r="45" spans="2:13" ht="12.95" customHeight="1" x14ac:dyDescent="0.2">
      <c r="B45" s="104">
        <v>44</v>
      </c>
      <c r="D45" s="83" t="s">
        <v>183</v>
      </c>
      <c r="E45" s="78" t="s">
        <v>296</v>
      </c>
      <c r="F45" s="46">
        <v>48.325368000000005</v>
      </c>
      <c r="G45" s="129"/>
      <c r="H45" s="26">
        <f>IF(G45&gt;=10,(1-(HLOOKUP(G45,скидка!$B$4:$AQ$5,2)))*F45,F45)</f>
        <v>48.325368000000005</v>
      </c>
      <c r="I45" s="26">
        <f t="shared" si="3"/>
        <v>0</v>
      </c>
      <c r="K45" s="86"/>
      <c r="M45" s="87"/>
    </row>
    <row r="46" spans="2:13" ht="25.5" customHeight="1" x14ac:dyDescent="0.2">
      <c r="B46" s="104">
        <v>60</v>
      </c>
      <c r="C46" s="13" t="s">
        <v>103</v>
      </c>
      <c r="D46" s="83" t="s">
        <v>465</v>
      </c>
      <c r="E46" s="77" t="s">
        <v>441</v>
      </c>
      <c r="F46" s="46">
        <v>39.784500000000001</v>
      </c>
      <c r="G46" s="129"/>
      <c r="H46" s="26">
        <f>IF(G46&gt;=10,(1-(HLOOKUP(G46,скидка!$B$4:$AQ$5,2)))*F46,F46)</f>
        <v>39.784500000000001</v>
      </c>
      <c r="I46" s="26">
        <f>G46*H46</f>
        <v>0</v>
      </c>
      <c r="K46" s="86"/>
      <c r="M46" s="87"/>
    </row>
    <row r="47" spans="2:13" ht="39" customHeight="1" x14ac:dyDescent="0.2">
      <c r="B47" s="104"/>
      <c r="D47" s="83" t="s">
        <v>354</v>
      </c>
      <c r="E47" s="85" t="s">
        <v>360</v>
      </c>
      <c r="F47" s="46">
        <v>45.790500000000002</v>
      </c>
      <c r="G47" s="129"/>
      <c r="H47" s="26">
        <f>IF(G47&gt;=10,(1-(HLOOKUP(G47,скидка!$B$4:$AQ$5,2)))*F47,F47)</f>
        <v>45.790500000000002</v>
      </c>
      <c r="I47" s="26">
        <f t="shared" si="3"/>
        <v>0</v>
      </c>
      <c r="K47" s="86"/>
      <c r="M47" s="87"/>
    </row>
    <row r="48" spans="2:13" ht="39" customHeight="1" x14ac:dyDescent="0.2">
      <c r="B48" s="104"/>
      <c r="D48" s="83" t="s">
        <v>355</v>
      </c>
      <c r="E48" s="85" t="s">
        <v>0</v>
      </c>
      <c r="F48" s="46">
        <v>47.974499999999999</v>
      </c>
      <c r="G48" s="129"/>
      <c r="H48" s="26">
        <f>IF(G48&gt;=10,(1-(HLOOKUP(G48,скидка!$B$4:$AQ$5,2)))*F48,F48)</f>
        <v>47.974499999999999</v>
      </c>
      <c r="I48" s="26">
        <f t="shared" si="3"/>
        <v>0</v>
      </c>
      <c r="K48" s="86"/>
      <c r="M48" s="87"/>
    </row>
    <row r="49" spans="2:13" ht="39" customHeight="1" x14ac:dyDescent="0.2">
      <c r="B49" s="104"/>
      <c r="D49" s="83" t="s">
        <v>356</v>
      </c>
      <c r="E49" s="85" t="s">
        <v>1</v>
      </c>
      <c r="F49" s="46">
        <v>47.974499999999999</v>
      </c>
      <c r="G49" s="129"/>
      <c r="H49" s="26">
        <f>IF(G49&gt;=10,(1-(HLOOKUP(G49,скидка!$B$4:$AQ$5,2)))*F49,F49)</f>
        <v>47.974499999999999</v>
      </c>
      <c r="I49" s="26">
        <f t="shared" si="3"/>
        <v>0</v>
      </c>
      <c r="K49" s="86"/>
      <c r="M49" s="87"/>
    </row>
    <row r="50" spans="2:13" ht="39" customHeight="1" x14ac:dyDescent="0.2">
      <c r="B50" s="104"/>
      <c r="D50" s="83" t="s">
        <v>456</v>
      </c>
      <c r="E50" s="85" t="s">
        <v>455</v>
      </c>
      <c r="F50" s="46">
        <v>44.016000000000005</v>
      </c>
      <c r="G50" s="129"/>
      <c r="H50" s="26">
        <f>IF(G50&gt;=10,(1-(HLOOKUP(G50,скидка!$B$4:$AQ$5,2)))*F50,F50)</f>
        <v>44.016000000000005</v>
      </c>
      <c r="I50" s="26">
        <f t="shared" si="3"/>
        <v>0</v>
      </c>
      <c r="K50" s="86"/>
      <c r="M50" s="87"/>
    </row>
    <row r="51" spans="2:13" ht="39" customHeight="1" x14ac:dyDescent="0.2">
      <c r="B51" s="104"/>
      <c r="D51" s="83" t="s">
        <v>357</v>
      </c>
      <c r="E51" s="85" t="s">
        <v>367</v>
      </c>
      <c r="F51" s="46">
        <v>47.228999999999999</v>
      </c>
      <c r="G51" s="129"/>
      <c r="H51" s="26">
        <f>IF(G51&gt;=10,(1-(HLOOKUP(G51,скидка!$B$4:$AQ$5,2)))*F51,F51)</f>
        <v>47.228999999999999</v>
      </c>
      <c r="I51" s="26">
        <f t="shared" si="3"/>
        <v>0</v>
      </c>
      <c r="K51" s="86"/>
      <c r="M51" s="87"/>
    </row>
    <row r="52" spans="2:13" ht="39" customHeight="1" x14ac:dyDescent="0.2">
      <c r="B52" s="104"/>
      <c r="D52" s="83" t="s">
        <v>358</v>
      </c>
      <c r="E52" s="85" t="s">
        <v>368</v>
      </c>
      <c r="F52" s="46">
        <v>47.228999999999999</v>
      </c>
      <c r="G52" s="129"/>
      <c r="H52" s="26">
        <f>IF(G52&gt;=10,(1-(HLOOKUP(G52,скидка!$B$4:$AQ$5,2)))*F52,F52)</f>
        <v>47.228999999999999</v>
      </c>
      <c r="I52" s="26">
        <f t="shared" si="3"/>
        <v>0</v>
      </c>
      <c r="K52" s="86"/>
      <c r="M52" s="87"/>
    </row>
    <row r="53" spans="2:13" ht="12.95" customHeight="1" x14ac:dyDescent="0.2">
      <c r="B53" s="19"/>
      <c r="D53" s="20"/>
      <c r="E53" s="21" t="s">
        <v>111</v>
      </c>
      <c r="F53" s="22"/>
      <c r="G53" s="130"/>
      <c r="H53" s="30"/>
      <c r="I53" s="31"/>
      <c r="K53" s="86"/>
      <c r="M53" s="87"/>
    </row>
    <row r="54" spans="2:13" ht="25.5" customHeight="1" x14ac:dyDescent="0.2">
      <c r="B54" s="19">
        <v>30</v>
      </c>
      <c r="D54" s="83" t="s">
        <v>287</v>
      </c>
      <c r="E54" s="94" t="s">
        <v>140</v>
      </c>
      <c r="F54" s="25">
        <v>58.338000000000008</v>
      </c>
      <c r="G54" s="128"/>
      <c r="H54" s="26">
        <f>IF(G54&gt;=10,(1-(HLOOKUP(G54,скидка!$B$4:$AQ$5,2)))*F54,F54)</f>
        <v>58.338000000000008</v>
      </c>
      <c r="I54" s="26">
        <f t="shared" ref="I54:I60" si="4">G54*H54</f>
        <v>0</v>
      </c>
      <c r="K54" s="86"/>
      <c r="M54" s="87"/>
    </row>
    <row r="55" spans="2:13" ht="26.1" customHeight="1" x14ac:dyDescent="0.2">
      <c r="B55" s="19">
        <v>30</v>
      </c>
      <c r="D55" s="83" t="s">
        <v>288</v>
      </c>
      <c r="E55" s="94" t="s">
        <v>141</v>
      </c>
      <c r="F55" s="25">
        <v>58.422000000000004</v>
      </c>
      <c r="G55" s="128"/>
      <c r="H55" s="26">
        <f>IF(G55&gt;=10,(1-(HLOOKUP(G55,скидка!$B$4:$AQ$5,2)))*F55,F55)</f>
        <v>58.422000000000004</v>
      </c>
      <c r="I55" s="26">
        <f t="shared" si="4"/>
        <v>0</v>
      </c>
      <c r="K55" s="86"/>
      <c r="M55" s="87"/>
    </row>
    <row r="56" spans="2:13" ht="26.1" customHeight="1" x14ac:dyDescent="0.2">
      <c r="B56" s="19">
        <v>30</v>
      </c>
      <c r="D56" s="83" t="s">
        <v>289</v>
      </c>
      <c r="E56" s="29" t="s">
        <v>142</v>
      </c>
      <c r="F56" s="25">
        <v>58.422000000000004</v>
      </c>
      <c r="G56" s="128"/>
      <c r="H56" s="26">
        <f>IF(G56&gt;=10,(1-(HLOOKUP(G56,скидка!$B$4:$AQ$5,2)))*F56,F56)</f>
        <v>58.422000000000004</v>
      </c>
      <c r="I56" s="26">
        <f>G56*H56</f>
        <v>0</v>
      </c>
      <c r="K56" s="86"/>
      <c r="M56" s="87"/>
    </row>
    <row r="57" spans="2:13" ht="12.75" customHeight="1" x14ac:dyDescent="0.2">
      <c r="B57" s="19">
        <v>1</v>
      </c>
      <c r="D57" s="83" t="s">
        <v>290</v>
      </c>
      <c r="E57" s="29" t="s">
        <v>83</v>
      </c>
      <c r="F57" s="25">
        <v>98.951999999999998</v>
      </c>
      <c r="G57" s="128"/>
      <c r="H57" s="26">
        <f>IF(G57&gt;=10,(1-(HLOOKUP(G57,скидка!$B$4:$AQ$5,2)))*F57,F57)</f>
        <v>98.951999999999998</v>
      </c>
      <c r="I57" s="26">
        <f t="shared" si="4"/>
        <v>0</v>
      </c>
      <c r="K57" s="86"/>
      <c r="M57" s="87"/>
    </row>
    <row r="58" spans="2:13" ht="12.95" customHeight="1" x14ac:dyDescent="0.2">
      <c r="B58" s="19">
        <v>1</v>
      </c>
      <c r="D58" s="83" t="s">
        <v>291</v>
      </c>
      <c r="E58" s="29" t="s">
        <v>84</v>
      </c>
      <c r="F58" s="25">
        <v>99.225000000000009</v>
      </c>
      <c r="G58" s="128"/>
      <c r="H58" s="26">
        <f>IF(G58&gt;=10,(1-(HLOOKUP(G58,скидка!$B$4:$AQ$5,2)))*F58,F58)</f>
        <v>99.225000000000009</v>
      </c>
      <c r="I58" s="26">
        <f t="shared" si="4"/>
        <v>0</v>
      </c>
      <c r="K58" s="86"/>
      <c r="M58" s="87"/>
    </row>
    <row r="59" spans="2:13" ht="12.95" customHeight="1" x14ac:dyDescent="0.2">
      <c r="B59" s="19">
        <v>1</v>
      </c>
      <c r="D59" s="83" t="s">
        <v>292</v>
      </c>
      <c r="E59" s="29" t="s">
        <v>85</v>
      </c>
      <c r="F59" s="25">
        <v>120.15150000000001</v>
      </c>
      <c r="G59" s="128"/>
      <c r="H59" s="26">
        <f>IF(G59&gt;=10,(1-(HLOOKUP(G59,скидка!$B$4:$AQ$5,2)))*F59,F59)</f>
        <v>120.15150000000001</v>
      </c>
      <c r="I59" s="26">
        <f t="shared" si="4"/>
        <v>0</v>
      </c>
      <c r="K59" s="86"/>
      <c r="M59" s="87"/>
    </row>
    <row r="60" spans="2:13" ht="25.5" customHeight="1" x14ac:dyDescent="0.2">
      <c r="B60" s="19">
        <v>30</v>
      </c>
      <c r="D60" s="102" t="s">
        <v>293</v>
      </c>
      <c r="E60" s="29" t="s">
        <v>45</v>
      </c>
      <c r="F60" s="28">
        <v>45.99</v>
      </c>
      <c r="G60" s="128"/>
      <c r="H60" s="26">
        <f>IF(G60&gt;=10,(1-(HLOOKUP(G60,скидка!$B$4:$AQ$5,2)))*F60,F60)</f>
        <v>45.99</v>
      </c>
      <c r="I60" s="26">
        <f t="shared" si="4"/>
        <v>0</v>
      </c>
      <c r="K60" s="86"/>
      <c r="M60" s="87"/>
    </row>
    <row r="61" spans="2:13" ht="25.5" customHeight="1" x14ac:dyDescent="0.2">
      <c r="B61" s="19">
        <v>1</v>
      </c>
      <c r="C61" s="13" t="s">
        <v>103</v>
      </c>
      <c r="D61" s="103" t="s">
        <v>490</v>
      </c>
      <c r="E61" s="94" t="s">
        <v>502</v>
      </c>
      <c r="F61" s="25">
        <v>58.338000000000008</v>
      </c>
      <c r="G61" s="128"/>
      <c r="H61" s="26">
        <f>IF(G61&gt;=10,(1-(HLOOKUP(G61,скидка!$B$4:$AQ$5,2)))*F61,F61)</f>
        <v>58.338000000000008</v>
      </c>
      <c r="I61" s="26">
        <f t="shared" ref="I61:I62" si="5">G61*H61</f>
        <v>0</v>
      </c>
      <c r="K61" s="86"/>
      <c r="M61" s="87"/>
    </row>
    <row r="62" spans="2:13" ht="25.5" customHeight="1" x14ac:dyDescent="0.2">
      <c r="B62" s="19">
        <v>1</v>
      </c>
      <c r="C62" s="13" t="s">
        <v>103</v>
      </c>
      <c r="D62" s="103" t="s">
        <v>491</v>
      </c>
      <c r="E62" s="94" t="s">
        <v>503</v>
      </c>
      <c r="F62" s="25">
        <v>58.422000000000004</v>
      </c>
      <c r="G62" s="128"/>
      <c r="H62" s="26">
        <f>IF(G62&gt;=10,(1-(HLOOKUP(G62,скидка!$B$4:$AQ$5,2)))*F62,F62)</f>
        <v>58.422000000000004</v>
      </c>
      <c r="I62" s="26">
        <f t="shared" si="5"/>
        <v>0</v>
      </c>
      <c r="K62" s="86"/>
      <c r="M62" s="87"/>
    </row>
    <row r="63" spans="2:13" ht="12.75" customHeight="1" x14ac:dyDescent="0.2">
      <c r="B63" s="19">
        <v>1</v>
      </c>
      <c r="C63" s="13" t="s">
        <v>103</v>
      </c>
      <c r="D63" s="83" t="s">
        <v>492</v>
      </c>
      <c r="E63" s="29" t="s">
        <v>493</v>
      </c>
      <c r="F63" s="28">
        <v>126.2835</v>
      </c>
      <c r="G63" s="128"/>
      <c r="H63" s="26">
        <f>IF(G63&gt;=10,(1-(HLOOKUP(G63,скидка!$B$4:$AQ$5,2)))*F63,F63)</f>
        <v>126.2835</v>
      </c>
      <c r="I63" s="26">
        <f t="shared" ref="I63" si="6">G63*H63</f>
        <v>0</v>
      </c>
      <c r="K63" s="86"/>
      <c r="M63" s="87"/>
    </row>
    <row r="64" spans="2:13" ht="12.75" customHeight="1" x14ac:dyDescent="0.2">
      <c r="B64" s="19"/>
      <c r="D64" s="32"/>
      <c r="E64" s="21" t="s">
        <v>86</v>
      </c>
      <c r="F64" s="22"/>
      <c r="G64" s="130"/>
      <c r="H64" s="30"/>
      <c r="I64" s="31"/>
      <c r="K64" s="86"/>
      <c r="M64" s="87"/>
    </row>
    <row r="65" spans="2:13" ht="25.5" customHeight="1" x14ac:dyDescent="0.2">
      <c r="B65" s="19">
        <v>9</v>
      </c>
      <c r="D65" s="83" t="s">
        <v>271</v>
      </c>
      <c r="E65" s="24" t="s">
        <v>2</v>
      </c>
      <c r="F65" s="25">
        <v>4.9035000000000002</v>
      </c>
      <c r="G65" s="128"/>
      <c r="H65" s="26">
        <f>IF(G65&gt;=10,(1-(HLOOKUP(G65,скидка!$B$4:$AQ$5,2)))*F65,F65)</f>
        <v>4.9035000000000002</v>
      </c>
      <c r="I65" s="26">
        <f t="shared" ref="I65:I81" si="7">G65*H65</f>
        <v>0</v>
      </c>
      <c r="K65" s="86"/>
      <c r="M65" s="87"/>
    </row>
    <row r="66" spans="2:13" ht="25.5" customHeight="1" x14ac:dyDescent="0.2">
      <c r="B66" s="19">
        <v>9</v>
      </c>
      <c r="D66" s="83" t="s">
        <v>272</v>
      </c>
      <c r="E66" s="24" t="s">
        <v>3</v>
      </c>
      <c r="F66" s="25">
        <v>6.3105000000000002</v>
      </c>
      <c r="G66" s="128"/>
      <c r="H66" s="26">
        <f>IF(G66&gt;=10,(1-(HLOOKUP(G66,скидка!$B$4:$AQ$5,2)))*F66,F66)</f>
        <v>6.3105000000000002</v>
      </c>
      <c r="I66" s="26">
        <f t="shared" si="7"/>
        <v>0</v>
      </c>
      <c r="K66" s="86"/>
      <c r="M66" s="87"/>
    </row>
    <row r="67" spans="2:13" ht="25.5" customHeight="1" x14ac:dyDescent="0.2">
      <c r="B67" s="19">
        <v>9</v>
      </c>
      <c r="D67" s="83" t="s">
        <v>273</v>
      </c>
      <c r="E67" s="24" t="s">
        <v>4</v>
      </c>
      <c r="F67" s="25">
        <v>6.3105000000000002</v>
      </c>
      <c r="G67" s="128"/>
      <c r="H67" s="26">
        <f>IF(G67&gt;=10,(1-(HLOOKUP(G67,скидка!$B$4:$AQ$5,2)))*F67,F67)</f>
        <v>6.3105000000000002</v>
      </c>
      <c r="I67" s="26">
        <f t="shared" si="7"/>
        <v>0</v>
      </c>
      <c r="K67" s="86"/>
      <c r="M67" s="87"/>
    </row>
    <row r="68" spans="2:13" ht="25.5" customHeight="1" x14ac:dyDescent="0.2">
      <c r="B68" s="19">
        <v>9</v>
      </c>
      <c r="C68" s="13" t="s">
        <v>103</v>
      </c>
      <c r="D68" s="83" t="s">
        <v>388</v>
      </c>
      <c r="E68" s="24" t="s">
        <v>389</v>
      </c>
      <c r="F68" s="25">
        <v>6.3105000000000002</v>
      </c>
      <c r="G68" s="128"/>
      <c r="H68" s="26">
        <f>IF(G68&gt;=10,(1-(HLOOKUP(G68,скидка!$B$4:$AQ$5,2)))*F68,F68)</f>
        <v>6.3105000000000002</v>
      </c>
      <c r="I68" s="26">
        <f>G68*H68</f>
        <v>0</v>
      </c>
      <c r="J68" s="60"/>
      <c r="K68" s="86"/>
      <c r="M68" s="87"/>
    </row>
    <row r="69" spans="2:13" ht="25.5" customHeight="1" x14ac:dyDescent="0.2">
      <c r="B69" s="19">
        <v>36</v>
      </c>
      <c r="D69" s="83" t="s">
        <v>274</v>
      </c>
      <c r="E69" s="24" t="s">
        <v>5</v>
      </c>
      <c r="F69" s="25">
        <v>13.3035</v>
      </c>
      <c r="G69" s="128"/>
      <c r="H69" s="26">
        <f>IF(G69&gt;=10,(1-(HLOOKUP(G69,скидка!$B$4:$AQ$5,2)))*F69,F69)</f>
        <v>13.3035</v>
      </c>
      <c r="I69" s="26">
        <f t="shared" si="7"/>
        <v>0</v>
      </c>
      <c r="K69" s="86"/>
      <c r="M69" s="87"/>
    </row>
    <row r="70" spans="2:13" ht="25.5" customHeight="1" x14ac:dyDescent="0.2">
      <c r="B70" s="19">
        <v>36</v>
      </c>
      <c r="D70" s="83" t="s">
        <v>275</v>
      </c>
      <c r="E70" s="24" t="s">
        <v>6</v>
      </c>
      <c r="F70" s="25">
        <v>16.243500000000001</v>
      </c>
      <c r="G70" s="128"/>
      <c r="H70" s="26">
        <f>IF(G70&gt;=10,(1-(HLOOKUP(G70,скидка!$B$4:$AQ$5,2)))*F70,F70)</f>
        <v>16.243500000000001</v>
      </c>
      <c r="I70" s="26">
        <f t="shared" si="7"/>
        <v>0</v>
      </c>
      <c r="K70" s="86"/>
      <c r="M70" s="87"/>
    </row>
    <row r="71" spans="2:13" ht="25.5" customHeight="1" x14ac:dyDescent="0.2">
      <c r="B71" s="19">
        <v>36</v>
      </c>
      <c r="D71" s="83" t="s">
        <v>276</v>
      </c>
      <c r="E71" s="24" t="s">
        <v>7</v>
      </c>
      <c r="F71" s="25">
        <v>16.243500000000001</v>
      </c>
      <c r="G71" s="128"/>
      <c r="H71" s="26">
        <f>IF(G71&gt;=10,(1-(HLOOKUP(G71,скидка!$B$4:$AQ$5,2)))*F71,F71)</f>
        <v>16.243500000000001</v>
      </c>
      <c r="I71" s="26">
        <f t="shared" si="7"/>
        <v>0</v>
      </c>
      <c r="K71" s="86"/>
      <c r="M71" s="87"/>
    </row>
    <row r="72" spans="2:13" ht="25.5" customHeight="1" x14ac:dyDescent="0.2">
      <c r="B72" s="19">
        <v>36</v>
      </c>
      <c r="C72" s="13" t="s">
        <v>103</v>
      </c>
      <c r="D72" s="83" t="s">
        <v>532</v>
      </c>
      <c r="E72" s="24" t="s">
        <v>531</v>
      </c>
      <c r="F72" s="25">
        <v>17.79</v>
      </c>
      <c r="G72" s="128"/>
      <c r="H72" s="26">
        <f>IF(G72&gt;=10,(1-(HLOOKUP(G72,скидка!$B$4:$AQ$5,2)))*F72,F72)</f>
        <v>17.79</v>
      </c>
      <c r="I72" s="26">
        <f t="shared" ref="I72" si="8">G72*H72</f>
        <v>0</v>
      </c>
      <c r="K72" s="86"/>
      <c r="M72" s="87"/>
    </row>
    <row r="73" spans="2:13" ht="25.5" customHeight="1" x14ac:dyDescent="0.2">
      <c r="B73" s="19">
        <v>4</v>
      </c>
      <c r="D73" s="83" t="s">
        <v>277</v>
      </c>
      <c r="E73" s="24" t="s">
        <v>8</v>
      </c>
      <c r="F73" s="25">
        <v>18.322500000000002</v>
      </c>
      <c r="G73" s="128"/>
      <c r="H73" s="26">
        <f>IF(G73&gt;=10,(1-(HLOOKUP(G73,скидка!$B$4:$AQ$5,2)))*F73,F73)</f>
        <v>18.322500000000002</v>
      </c>
      <c r="I73" s="26">
        <f t="shared" si="7"/>
        <v>0</v>
      </c>
      <c r="K73" s="86"/>
      <c r="M73" s="87"/>
    </row>
    <row r="74" spans="2:13" ht="25.5" customHeight="1" x14ac:dyDescent="0.2">
      <c r="B74" s="19">
        <v>8</v>
      </c>
      <c r="D74" s="83" t="s">
        <v>278</v>
      </c>
      <c r="E74" s="24" t="s">
        <v>9</v>
      </c>
      <c r="F74" s="25">
        <v>16.38</v>
      </c>
      <c r="G74" s="128"/>
      <c r="H74" s="26">
        <f>IF(G74&gt;=10,(1-(HLOOKUP(G74,скидка!$B$4:$AQ$5,2)))*F74,F74)</f>
        <v>16.38</v>
      </c>
      <c r="I74" s="26">
        <f>G74*H74</f>
        <v>0</v>
      </c>
      <c r="K74" s="86"/>
      <c r="M74" s="87"/>
    </row>
    <row r="75" spans="2:13" ht="25.5" customHeight="1" x14ac:dyDescent="0.2">
      <c r="B75" s="19">
        <v>8</v>
      </c>
      <c r="D75" s="83" t="s">
        <v>279</v>
      </c>
      <c r="E75" s="24" t="s">
        <v>10</v>
      </c>
      <c r="F75" s="25">
        <v>17.745000000000001</v>
      </c>
      <c r="G75" s="128"/>
      <c r="H75" s="26">
        <f>IF(G75&gt;=10,(1-(HLOOKUP(G75,скидка!$B$4:$AQ$5,2)))*F75,F75)</f>
        <v>17.745000000000001</v>
      </c>
      <c r="I75" s="26">
        <f>G75*H75</f>
        <v>0</v>
      </c>
      <c r="K75" s="86"/>
      <c r="M75" s="87"/>
    </row>
    <row r="76" spans="2:13" ht="25.5" customHeight="1" x14ac:dyDescent="0.2">
      <c r="B76" s="19">
        <v>8</v>
      </c>
      <c r="D76" s="83" t="s">
        <v>280</v>
      </c>
      <c r="E76" s="24" t="s">
        <v>11</v>
      </c>
      <c r="F76" s="25">
        <v>17.745000000000001</v>
      </c>
      <c r="G76" s="128"/>
      <c r="H76" s="26">
        <f>IF(G76&gt;=10,(1-(HLOOKUP(G76,скидка!$B$4:$AQ$5,2)))*F76,F76)</f>
        <v>17.745000000000001</v>
      </c>
      <c r="I76" s="26">
        <f>G76*H76</f>
        <v>0</v>
      </c>
      <c r="K76" s="86"/>
      <c r="M76" s="87"/>
    </row>
    <row r="77" spans="2:13" ht="25.5" customHeight="1" x14ac:dyDescent="0.2">
      <c r="B77" s="19">
        <v>100</v>
      </c>
      <c r="D77" s="83" t="s">
        <v>281</v>
      </c>
      <c r="E77" s="24" t="s">
        <v>41</v>
      </c>
      <c r="F77" s="25">
        <v>9.1980000000000004</v>
      </c>
      <c r="G77" s="128"/>
      <c r="H77" s="26">
        <f>IF(G77&gt;=10,(1-(HLOOKUP(G77,скидка!$B$4:$AQ$5,2)))*F77,F77)</f>
        <v>9.1980000000000004</v>
      </c>
      <c r="I77" s="26">
        <f t="shared" si="7"/>
        <v>0</v>
      </c>
      <c r="K77" s="86"/>
      <c r="M77" s="87"/>
    </row>
    <row r="78" spans="2:13" ht="25.5" customHeight="1" x14ac:dyDescent="0.2">
      <c r="B78" s="19">
        <v>100</v>
      </c>
      <c r="D78" s="83" t="s">
        <v>282</v>
      </c>
      <c r="E78" s="24" t="s">
        <v>42</v>
      </c>
      <c r="F78" s="25">
        <v>9.66</v>
      </c>
      <c r="G78" s="128"/>
      <c r="H78" s="26">
        <f>IF(G78&gt;=10,(1-(HLOOKUP(G78,скидка!$B$4:$AQ$5,2)))*F78,F78)</f>
        <v>9.66</v>
      </c>
      <c r="I78" s="26">
        <f t="shared" si="7"/>
        <v>0</v>
      </c>
      <c r="K78" s="86"/>
      <c r="M78" s="87"/>
    </row>
    <row r="79" spans="2:13" ht="25.5" customHeight="1" x14ac:dyDescent="0.2">
      <c r="B79" s="19">
        <v>120</v>
      </c>
      <c r="D79" s="83" t="s">
        <v>283</v>
      </c>
      <c r="E79" s="24" t="s">
        <v>43</v>
      </c>
      <c r="F79" s="25">
        <v>4.2315000000000005</v>
      </c>
      <c r="G79" s="128"/>
      <c r="H79" s="26">
        <f>IF(G79&gt;=10,(1-(HLOOKUP(G79,скидка!$B$4:$AQ$5,2)))*F79,F79)</f>
        <v>4.2315000000000005</v>
      </c>
      <c r="I79" s="26">
        <f t="shared" si="7"/>
        <v>0</v>
      </c>
      <c r="K79" s="86"/>
      <c r="M79" s="87"/>
    </row>
    <row r="80" spans="2:13" ht="25.5" customHeight="1" x14ac:dyDescent="0.2">
      <c r="B80" s="19">
        <v>120</v>
      </c>
      <c r="D80" s="83" t="s">
        <v>284</v>
      </c>
      <c r="E80" s="24" t="s">
        <v>44</v>
      </c>
      <c r="F80" s="25">
        <v>10.185</v>
      </c>
      <c r="G80" s="128"/>
      <c r="H80" s="26">
        <f>IF(G80&gt;=10,(1-(HLOOKUP(G80,скидка!$B$4:$AQ$5,2)))*F80,F80)</f>
        <v>10.185</v>
      </c>
      <c r="I80" s="26">
        <f t="shared" si="7"/>
        <v>0</v>
      </c>
      <c r="K80" s="86"/>
      <c r="M80" s="87"/>
    </row>
    <row r="81" spans="2:13" ht="12.75" customHeight="1" x14ac:dyDescent="0.2">
      <c r="B81" s="19">
        <v>8</v>
      </c>
      <c r="D81" s="83" t="s">
        <v>285</v>
      </c>
      <c r="E81" s="29" t="s">
        <v>106</v>
      </c>
      <c r="F81" s="25">
        <v>17.829000000000001</v>
      </c>
      <c r="G81" s="128"/>
      <c r="H81" s="26">
        <f>IF(G81&gt;=10,(1-(HLOOKUP(G81,скидка!$B$4:$AQ$5,2)))*F81,F81)</f>
        <v>17.829000000000001</v>
      </c>
      <c r="I81" s="26">
        <f t="shared" si="7"/>
        <v>0</v>
      </c>
      <c r="K81" s="86"/>
      <c r="M81" s="87"/>
    </row>
    <row r="82" spans="2:13" ht="12.95" customHeight="1" x14ac:dyDescent="0.2">
      <c r="B82" s="19">
        <v>8</v>
      </c>
      <c r="D82" s="83" t="s">
        <v>286</v>
      </c>
      <c r="E82" s="29" t="s">
        <v>107</v>
      </c>
      <c r="F82" s="25">
        <v>19.887</v>
      </c>
      <c r="G82" s="128"/>
      <c r="H82" s="26">
        <f>IF(G82&gt;=10,(1-(HLOOKUP(G82,скидка!$B$4:$AQ$5,2)))*F82,F82)</f>
        <v>19.887</v>
      </c>
      <c r="I82" s="26">
        <f>G82*H82</f>
        <v>0</v>
      </c>
      <c r="K82" s="86"/>
      <c r="M82" s="87"/>
    </row>
    <row r="83" spans="2:13" ht="12.95" customHeight="1" x14ac:dyDescent="0.2">
      <c r="B83" s="19"/>
      <c r="C83" s="13" t="s">
        <v>103</v>
      </c>
      <c r="D83" s="83" t="s">
        <v>500</v>
      </c>
      <c r="E83" s="29" t="s">
        <v>501</v>
      </c>
      <c r="F83" s="25">
        <v>25.683000000000003</v>
      </c>
      <c r="G83" s="128"/>
      <c r="H83" s="26">
        <f>IF(G83&gt;=10,(1-(HLOOKUP(G83,скидка!$B$4:$AQ$5,2)))*F83,F83)</f>
        <v>25.683000000000003</v>
      </c>
      <c r="I83" s="26">
        <f>G83*H83</f>
        <v>0</v>
      </c>
      <c r="K83" s="86"/>
      <c r="M83" s="87"/>
    </row>
    <row r="84" spans="2:13" ht="12.95" customHeight="1" x14ac:dyDescent="0.2">
      <c r="B84" s="19"/>
      <c r="D84" s="33"/>
      <c r="E84" s="34" t="s">
        <v>87</v>
      </c>
      <c r="F84" s="35"/>
      <c r="G84" s="131"/>
      <c r="H84" s="36"/>
      <c r="I84" s="37"/>
      <c r="K84" s="86"/>
      <c r="M84" s="87"/>
    </row>
    <row r="85" spans="2:13" ht="12.95" customHeight="1" x14ac:dyDescent="0.2">
      <c r="B85" s="19">
        <v>12</v>
      </c>
      <c r="D85" s="79" t="s">
        <v>256</v>
      </c>
      <c r="E85" s="24" t="s">
        <v>112</v>
      </c>
      <c r="F85" s="27">
        <v>7.4655000000000005</v>
      </c>
      <c r="G85" s="128"/>
      <c r="H85" s="26">
        <f>IF(G85&gt;=10,(1-(HLOOKUP(G85,скидка!$B$4:$AQ$5,2)))*F85,F85)</f>
        <v>7.4655000000000005</v>
      </c>
      <c r="I85" s="26">
        <f t="shared" ref="I85:I109" si="9">G85*H85</f>
        <v>0</v>
      </c>
      <c r="K85" s="86"/>
      <c r="M85" s="87"/>
    </row>
    <row r="86" spans="2:13" ht="12.95" customHeight="1" x14ac:dyDescent="0.2">
      <c r="B86" s="19">
        <v>1</v>
      </c>
      <c r="D86" s="79" t="s">
        <v>257</v>
      </c>
      <c r="E86" s="29" t="s">
        <v>104</v>
      </c>
      <c r="F86" s="28">
        <v>14.563499999999999</v>
      </c>
      <c r="G86" s="128"/>
      <c r="H86" s="26">
        <f>IF(G86&gt;=10,(1-(HLOOKUP(G86,скидка!$B$4:$AQ$5,2)))*F86,F86)</f>
        <v>14.563499999999999</v>
      </c>
      <c r="I86" s="26">
        <f t="shared" si="9"/>
        <v>0</v>
      </c>
      <c r="K86" s="86"/>
      <c r="M86" s="87"/>
    </row>
    <row r="87" spans="2:13" ht="12.95" customHeight="1" x14ac:dyDescent="0.2">
      <c r="B87" s="19">
        <v>8</v>
      </c>
      <c r="D87" s="79" t="s">
        <v>258</v>
      </c>
      <c r="E87" s="38" t="s">
        <v>350</v>
      </c>
      <c r="F87" s="27">
        <v>13.587</v>
      </c>
      <c r="G87" s="128"/>
      <c r="H87" s="26">
        <f>IF(G87&gt;=10,(1-(HLOOKUP(G87,скидка!$B$4:$AQ$5,2)))*F87,F87)</f>
        <v>13.587</v>
      </c>
      <c r="I87" s="26">
        <f t="shared" si="9"/>
        <v>0</v>
      </c>
      <c r="K87" s="86"/>
      <c r="M87" s="87"/>
    </row>
    <row r="88" spans="2:13" ht="12.95" customHeight="1" x14ac:dyDescent="0.2">
      <c r="B88" s="19">
        <v>8</v>
      </c>
      <c r="D88" s="79" t="s">
        <v>259</v>
      </c>
      <c r="E88" s="38" t="s">
        <v>351</v>
      </c>
      <c r="F88" s="27">
        <v>14.28</v>
      </c>
      <c r="G88" s="128"/>
      <c r="H88" s="26">
        <f>IF(G88&gt;=10,(1-(HLOOKUP(G88,скидка!$B$4:$AQ$5,2)))*F88,F88)</f>
        <v>14.28</v>
      </c>
      <c r="I88" s="26">
        <f t="shared" si="9"/>
        <v>0</v>
      </c>
      <c r="K88" s="86"/>
      <c r="M88" s="87"/>
    </row>
    <row r="89" spans="2:13" ht="12.95" customHeight="1" x14ac:dyDescent="0.2">
      <c r="B89" s="19">
        <v>8</v>
      </c>
      <c r="D89" s="79" t="s">
        <v>260</v>
      </c>
      <c r="E89" s="38" t="s">
        <v>352</v>
      </c>
      <c r="F89" s="27">
        <v>14.28</v>
      </c>
      <c r="G89" s="128"/>
      <c r="H89" s="26">
        <f>IF(G89&gt;=10,(1-(HLOOKUP(G89,скидка!$B$4:$AQ$5,2)))*F89,F89)</f>
        <v>14.28</v>
      </c>
      <c r="I89" s="26">
        <f t="shared" si="9"/>
        <v>0</v>
      </c>
      <c r="K89" s="86"/>
      <c r="M89" s="87"/>
    </row>
    <row r="90" spans="2:13" ht="12.95" customHeight="1" x14ac:dyDescent="0.2">
      <c r="B90" s="19">
        <v>8</v>
      </c>
      <c r="D90" s="79" t="s">
        <v>261</v>
      </c>
      <c r="E90" s="38" t="s">
        <v>353</v>
      </c>
      <c r="F90" s="27">
        <v>15.5085</v>
      </c>
      <c r="G90" s="128"/>
      <c r="H90" s="26">
        <f>IF(G90&gt;=10,(1-(HLOOKUP(G90,скидка!$B$4:$AQ$5,2)))*F90,F90)</f>
        <v>15.5085</v>
      </c>
      <c r="I90" s="26">
        <f t="shared" si="9"/>
        <v>0</v>
      </c>
      <c r="K90" s="86"/>
      <c r="M90" s="87"/>
    </row>
    <row r="91" spans="2:13" ht="12.95" customHeight="1" x14ac:dyDescent="0.2">
      <c r="B91" s="104">
        <v>192</v>
      </c>
      <c r="C91" s="13" t="s">
        <v>103</v>
      </c>
      <c r="D91" s="79" t="s">
        <v>188</v>
      </c>
      <c r="E91" s="45" t="s">
        <v>361</v>
      </c>
      <c r="F91" s="27">
        <v>4.7958749999999997</v>
      </c>
      <c r="G91" s="128"/>
      <c r="H91" s="26">
        <f>IF(G91&gt;=10,(1-(HLOOKUP(G91,скидка!$B$4:$AQ$5,2)))*F91,F91)</f>
        <v>4.7958749999999997</v>
      </c>
      <c r="I91" s="26">
        <f t="shared" ref="I91:I96" si="10">G91*H91</f>
        <v>0</v>
      </c>
      <c r="K91" s="86"/>
      <c r="M91" s="87"/>
    </row>
    <row r="92" spans="2:13" ht="12.95" customHeight="1" x14ac:dyDescent="0.2">
      <c r="B92" s="104">
        <v>192</v>
      </c>
      <c r="C92" s="13" t="s">
        <v>103</v>
      </c>
      <c r="D92" s="79" t="s">
        <v>189</v>
      </c>
      <c r="E92" s="45" t="s">
        <v>362</v>
      </c>
      <c r="F92" s="27">
        <v>6.2346374999999998</v>
      </c>
      <c r="G92" s="128"/>
      <c r="H92" s="26">
        <f>IF(G92&gt;=10,(1-(HLOOKUP(G92,скидка!$B$4:$AQ$5,2)))*F92,F92)</f>
        <v>6.2346374999999998</v>
      </c>
      <c r="I92" s="26">
        <f t="shared" si="10"/>
        <v>0</v>
      </c>
      <c r="K92" s="86"/>
      <c r="M92" s="87"/>
    </row>
    <row r="93" spans="2:13" ht="12.95" customHeight="1" x14ac:dyDescent="0.2">
      <c r="B93" s="104">
        <v>192</v>
      </c>
      <c r="C93" s="13" t="s">
        <v>103</v>
      </c>
      <c r="D93" s="79" t="s">
        <v>190</v>
      </c>
      <c r="E93" s="45" t="s">
        <v>363</v>
      </c>
      <c r="F93" s="27">
        <v>6.2346374999999998</v>
      </c>
      <c r="G93" s="128"/>
      <c r="H93" s="26">
        <f>IF(G93&gt;=10,(1-(HLOOKUP(G93,скидка!$B$4:$AQ$5,2)))*F93,F93)</f>
        <v>6.2346374999999998</v>
      </c>
      <c r="I93" s="26">
        <f t="shared" si="10"/>
        <v>0</v>
      </c>
      <c r="K93" s="86"/>
      <c r="M93" s="87"/>
    </row>
    <row r="94" spans="2:13" ht="12.95" customHeight="1" x14ac:dyDescent="0.2">
      <c r="B94" s="104">
        <v>192</v>
      </c>
      <c r="C94" s="13" t="s">
        <v>103</v>
      </c>
      <c r="D94" s="79" t="s">
        <v>192</v>
      </c>
      <c r="E94" s="45" t="s">
        <v>364</v>
      </c>
      <c r="F94" s="27">
        <v>3.6448649999999998</v>
      </c>
      <c r="G94" s="128"/>
      <c r="H94" s="26">
        <f>IF(G94&gt;=10,(1-(HLOOKUP(G94,скидка!$B$4:$AQ$5,2)))*F94,F94)</f>
        <v>3.6448649999999998</v>
      </c>
      <c r="I94" s="26">
        <f>G94*H94</f>
        <v>0</v>
      </c>
      <c r="K94" s="86"/>
      <c r="M94" s="87"/>
    </row>
    <row r="95" spans="2:13" ht="12.95" customHeight="1" x14ac:dyDescent="0.2">
      <c r="B95" s="104">
        <v>192</v>
      </c>
      <c r="C95" s="13" t="s">
        <v>103</v>
      </c>
      <c r="D95" s="79" t="s">
        <v>193</v>
      </c>
      <c r="E95" s="45" t="s">
        <v>365</v>
      </c>
      <c r="F95" s="27">
        <v>5.0836275000000004</v>
      </c>
      <c r="G95" s="128"/>
      <c r="H95" s="26">
        <f>IF(G95&gt;=10,(1-(HLOOKUP(G95,скидка!$B$4:$AQ$5,2)))*F95,F95)</f>
        <v>5.0836275000000004</v>
      </c>
      <c r="I95" s="26">
        <f>G95*H95</f>
        <v>0</v>
      </c>
      <c r="K95" s="86"/>
      <c r="M95" s="87"/>
    </row>
    <row r="96" spans="2:13" ht="12.95" customHeight="1" x14ac:dyDescent="0.2">
      <c r="B96" s="104">
        <v>192</v>
      </c>
      <c r="C96" s="13" t="s">
        <v>103</v>
      </c>
      <c r="D96" s="79" t="s">
        <v>191</v>
      </c>
      <c r="E96" s="45" t="s">
        <v>366</v>
      </c>
      <c r="F96" s="27">
        <v>5.0836275000000004</v>
      </c>
      <c r="G96" s="128"/>
      <c r="H96" s="26">
        <f>IF(G96&gt;=10,(1-(HLOOKUP(G96,скидка!$B$4:$AQ$5,2)))*F96,F96)</f>
        <v>5.0836275000000004</v>
      </c>
      <c r="I96" s="26">
        <f t="shared" si="10"/>
        <v>0</v>
      </c>
      <c r="K96" s="86"/>
      <c r="M96" s="87"/>
    </row>
    <row r="97" spans="1:13" ht="25.5" customHeight="1" x14ac:dyDescent="0.2">
      <c r="B97" s="19">
        <v>60</v>
      </c>
      <c r="C97" s="59"/>
      <c r="D97" s="79" t="s">
        <v>262</v>
      </c>
      <c r="E97" s="29" t="s">
        <v>38</v>
      </c>
      <c r="F97" s="28">
        <v>14.490000000000002</v>
      </c>
      <c r="G97" s="128"/>
      <c r="H97" s="26">
        <f>IF(G97&gt;=10,(1-(HLOOKUP(G97,скидка!$B$4:$AQ$5,2)))*F97,F97)</f>
        <v>14.490000000000002</v>
      </c>
      <c r="I97" s="26">
        <f t="shared" si="9"/>
        <v>0</v>
      </c>
      <c r="K97" s="86"/>
      <c r="M97" s="87"/>
    </row>
    <row r="98" spans="1:13" ht="25.5" customHeight="1" x14ac:dyDescent="0.2">
      <c r="B98" s="19">
        <v>60</v>
      </c>
      <c r="C98" s="59"/>
      <c r="D98" s="79" t="s">
        <v>399</v>
      </c>
      <c r="E98" s="29" t="s">
        <v>398</v>
      </c>
      <c r="F98" s="28">
        <v>14.763000000000002</v>
      </c>
      <c r="G98" s="128"/>
      <c r="H98" s="26">
        <f>IF(G98&gt;=10,(1-(HLOOKUP(G98,скидка!$B$4:$AQ$5,2)))*F98,F98)</f>
        <v>14.763000000000002</v>
      </c>
      <c r="I98" s="26">
        <f t="shared" si="9"/>
        <v>0</v>
      </c>
      <c r="K98" s="86"/>
      <c r="M98" s="87"/>
    </row>
    <row r="99" spans="1:13" ht="25.5" customHeight="1" x14ac:dyDescent="0.2">
      <c r="A99" s="60"/>
      <c r="B99" s="19">
        <v>60</v>
      </c>
      <c r="C99" s="59"/>
      <c r="D99" s="79" t="s">
        <v>263</v>
      </c>
      <c r="E99" s="29" t="s">
        <v>37</v>
      </c>
      <c r="F99" s="28">
        <v>14.490000000000002</v>
      </c>
      <c r="G99" s="128"/>
      <c r="H99" s="26">
        <f>IF(G99&gt;=10,(1-(HLOOKUP(G99,скидка!$B$4:$AQ$5,2)))*F99,F99)</f>
        <v>14.490000000000002</v>
      </c>
      <c r="I99" s="26">
        <f>G99*H99</f>
        <v>0</v>
      </c>
      <c r="K99" s="86"/>
      <c r="M99" s="87"/>
    </row>
    <row r="100" spans="1:13" ht="12.75" customHeight="1" x14ac:dyDescent="0.2">
      <c r="A100" s="60"/>
      <c r="B100" s="19">
        <v>60</v>
      </c>
      <c r="C100" s="59"/>
      <c r="D100" s="79" t="s">
        <v>264</v>
      </c>
      <c r="E100" s="29" t="s">
        <v>400</v>
      </c>
      <c r="F100" s="28">
        <v>5.7435</v>
      </c>
      <c r="G100" s="128"/>
      <c r="H100" s="26">
        <f>IF(G100&gt;=10,(1-(HLOOKUP(G100,скидка!$B$4:$AQ$5,2)))*F100,F100)</f>
        <v>5.7435</v>
      </c>
      <c r="I100" s="26">
        <f>G100*H100</f>
        <v>0</v>
      </c>
      <c r="K100" s="86"/>
      <c r="M100" s="87"/>
    </row>
    <row r="101" spans="1:13" s="111" customFormat="1" ht="12.75" customHeight="1" x14ac:dyDescent="0.2">
      <c r="A101" s="112"/>
      <c r="B101" s="19">
        <v>72</v>
      </c>
      <c r="C101" s="13" t="s">
        <v>103</v>
      </c>
      <c r="D101" s="79" t="s">
        <v>457</v>
      </c>
      <c r="E101" s="29" t="s">
        <v>458</v>
      </c>
      <c r="F101" s="28">
        <v>5.04</v>
      </c>
      <c r="G101" s="128"/>
      <c r="H101" s="26">
        <f>IF(G101&gt;=10,(1-(HLOOKUP(G101,скидка!$B$4:$AQ$5,2)))*F101,F101)</f>
        <v>5.04</v>
      </c>
      <c r="I101" s="26">
        <f>G101*H101</f>
        <v>0</v>
      </c>
      <c r="K101" s="86"/>
      <c r="M101" s="87"/>
    </row>
    <row r="102" spans="1:13" s="111" customFormat="1" ht="12.75" customHeight="1" x14ac:dyDescent="0.2">
      <c r="A102" s="112"/>
      <c r="B102" s="19">
        <v>72</v>
      </c>
      <c r="C102" s="13" t="s">
        <v>103</v>
      </c>
      <c r="D102" s="79" t="s">
        <v>459</v>
      </c>
      <c r="E102" s="29" t="s">
        <v>460</v>
      </c>
      <c r="F102" s="28">
        <v>7.3079999999999998</v>
      </c>
      <c r="G102" s="128"/>
      <c r="H102" s="26">
        <f>IF(G102&gt;=10,(1-(HLOOKUP(G102,скидка!$B$4:$AQ$5,2)))*F102,F102)</f>
        <v>7.3079999999999998</v>
      </c>
      <c r="I102" s="26">
        <f>G102*H102</f>
        <v>0</v>
      </c>
      <c r="K102" s="86"/>
      <c r="M102" s="87"/>
    </row>
    <row r="103" spans="1:13" s="111" customFormat="1" ht="12.75" customHeight="1" x14ac:dyDescent="0.2">
      <c r="A103" s="112"/>
      <c r="B103" s="19">
        <v>72</v>
      </c>
      <c r="C103" s="13" t="s">
        <v>103</v>
      </c>
      <c r="D103" s="79" t="s">
        <v>461</v>
      </c>
      <c r="E103" s="29" t="s">
        <v>462</v>
      </c>
      <c r="F103" s="28">
        <v>3.024</v>
      </c>
      <c r="G103" s="128"/>
      <c r="H103" s="26">
        <f>IF(G103&gt;=10,(1-(HLOOKUP(G103,скидка!$B$4:$AQ$5,2)))*F103,F103)</f>
        <v>3.024</v>
      </c>
      <c r="I103" s="26">
        <f>G103*H103</f>
        <v>0</v>
      </c>
      <c r="K103" s="86"/>
      <c r="M103" s="87"/>
    </row>
    <row r="104" spans="1:13" ht="12.95" customHeight="1" x14ac:dyDescent="0.2">
      <c r="A104" s="60"/>
      <c r="B104" s="19">
        <v>30</v>
      </c>
      <c r="D104" s="79" t="s">
        <v>265</v>
      </c>
      <c r="E104" s="29" t="s">
        <v>39</v>
      </c>
      <c r="F104" s="28">
        <v>5.8274999999999997</v>
      </c>
      <c r="G104" s="128"/>
      <c r="H104" s="26">
        <f>IF(G104&gt;=10,(1-(HLOOKUP(G104,скидка!$B$4:$AQ$5,2)))*F104,F104)</f>
        <v>5.8274999999999997</v>
      </c>
      <c r="I104" s="26">
        <f t="shared" si="9"/>
        <v>0</v>
      </c>
      <c r="K104" s="86"/>
      <c r="M104" s="87"/>
    </row>
    <row r="105" spans="1:13" ht="12.95" customHeight="1" x14ac:dyDescent="0.2">
      <c r="B105" s="19">
        <v>50</v>
      </c>
      <c r="D105" s="79" t="s">
        <v>266</v>
      </c>
      <c r="E105" s="29" t="s">
        <v>108</v>
      </c>
      <c r="F105" s="28">
        <v>19.635000000000002</v>
      </c>
      <c r="G105" s="128"/>
      <c r="H105" s="26">
        <f>IF(G105&gt;=10,(1-(HLOOKUP(G105,скидка!$B$4:$AQ$5,2)))*F105,F105)</f>
        <v>19.635000000000002</v>
      </c>
      <c r="I105" s="26">
        <f t="shared" si="9"/>
        <v>0</v>
      </c>
      <c r="K105" s="86"/>
      <c r="M105" s="87"/>
    </row>
    <row r="106" spans="1:13" ht="12.95" customHeight="1" x14ac:dyDescent="0.2">
      <c r="B106" s="19">
        <v>42</v>
      </c>
      <c r="D106" s="79" t="s">
        <v>267</v>
      </c>
      <c r="E106" s="29" t="s">
        <v>40</v>
      </c>
      <c r="F106" s="28">
        <v>13.156499999999999</v>
      </c>
      <c r="G106" s="128"/>
      <c r="H106" s="26">
        <f>IF(G106&gt;=10,(1-(HLOOKUP(G106,скидка!$B$4:$AQ$5,2)))*F106,F106)</f>
        <v>13.156499999999999</v>
      </c>
      <c r="I106" s="26">
        <f t="shared" si="9"/>
        <v>0</v>
      </c>
      <c r="K106" s="86"/>
      <c r="M106" s="87"/>
    </row>
    <row r="107" spans="1:13" ht="25.5" customHeight="1" x14ac:dyDescent="0.2">
      <c r="B107" s="19">
        <v>1</v>
      </c>
      <c r="D107" s="79" t="s">
        <v>268</v>
      </c>
      <c r="E107" s="29" t="s">
        <v>36</v>
      </c>
      <c r="F107" s="28">
        <v>41.538000000000004</v>
      </c>
      <c r="G107" s="128"/>
      <c r="H107" s="26">
        <f>IF(G107&gt;=10,(1-(HLOOKUP(G107,скидка!$B$4:$AQ$5,2)))*F107,F107)</f>
        <v>41.538000000000004</v>
      </c>
      <c r="I107" s="26">
        <f t="shared" si="9"/>
        <v>0</v>
      </c>
      <c r="K107" s="86"/>
      <c r="M107" s="87"/>
    </row>
    <row r="108" spans="1:13" ht="26.1" customHeight="1" x14ac:dyDescent="0.2">
      <c r="B108" s="19">
        <v>1</v>
      </c>
      <c r="D108" s="79" t="s">
        <v>269</v>
      </c>
      <c r="E108" s="29" t="s">
        <v>35</v>
      </c>
      <c r="F108" s="28">
        <v>41.538000000000004</v>
      </c>
      <c r="G108" s="128"/>
      <c r="H108" s="26">
        <f>IF(G108&gt;=10,(1-(HLOOKUP(G108,скидка!$B$4:$AQ$5,2)))*F108,F108)</f>
        <v>41.538000000000004</v>
      </c>
      <c r="I108" s="26">
        <f t="shared" si="9"/>
        <v>0</v>
      </c>
      <c r="K108" s="86"/>
      <c r="M108" s="87"/>
    </row>
    <row r="109" spans="1:13" ht="12.75" customHeight="1" x14ac:dyDescent="0.2">
      <c r="B109" s="19">
        <v>12</v>
      </c>
      <c r="D109" s="79" t="s">
        <v>270</v>
      </c>
      <c r="E109" s="29" t="s">
        <v>12</v>
      </c>
      <c r="F109" s="28">
        <v>5.8274999999999997</v>
      </c>
      <c r="G109" s="128"/>
      <c r="H109" s="26">
        <f>IF(G109&gt;=10,(1-(HLOOKUP(G109,скидка!$B$4:$AQ$5,2)))*F109,F109)</f>
        <v>5.8274999999999997</v>
      </c>
      <c r="I109" s="26">
        <f t="shared" si="9"/>
        <v>0</v>
      </c>
      <c r="K109" s="86"/>
      <c r="M109" s="87"/>
    </row>
    <row r="110" spans="1:13" ht="12.95" customHeight="1" x14ac:dyDescent="0.2">
      <c r="B110" s="19"/>
      <c r="D110" s="39"/>
      <c r="E110" s="40" t="s">
        <v>126</v>
      </c>
      <c r="F110" s="41"/>
      <c r="G110" s="132"/>
      <c r="H110" s="42"/>
      <c r="I110" s="43"/>
      <c r="M110" s="87"/>
    </row>
    <row r="111" spans="1:13" ht="25.5" customHeight="1" x14ac:dyDescent="0.2">
      <c r="B111" s="19">
        <v>5</v>
      </c>
      <c r="D111" s="81" t="s">
        <v>252</v>
      </c>
      <c r="E111" s="24" t="s">
        <v>34</v>
      </c>
      <c r="F111" s="27">
        <v>72.853000000000009</v>
      </c>
      <c r="G111" s="128"/>
      <c r="H111" s="26">
        <f>IF(G111&gt;=10,(1-(HLOOKUP(G111,скидка!$B$9:$AT$10,2)))*F111,F111)</f>
        <v>72.853000000000009</v>
      </c>
      <c r="I111" s="26">
        <f>G111*H111</f>
        <v>0</v>
      </c>
      <c r="M111" s="87"/>
    </row>
    <row r="112" spans="1:13" ht="25.5" customHeight="1" x14ac:dyDescent="0.2">
      <c r="B112" s="19">
        <v>32</v>
      </c>
      <c r="D112" s="81" t="s">
        <v>253</v>
      </c>
      <c r="E112" s="24" t="s">
        <v>33</v>
      </c>
      <c r="F112" s="27">
        <v>75.790000000000006</v>
      </c>
      <c r="G112" s="128"/>
      <c r="H112" s="26">
        <f>IF(G112&gt;=10,(1-(HLOOKUP(G112,скидка!$B$9:$AT$10,2)))*F112,F112)</f>
        <v>75.790000000000006</v>
      </c>
      <c r="I112" s="26">
        <f>G112*H112</f>
        <v>0</v>
      </c>
      <c r="M112" s="87"/>
    </row>
    <row r="113" spans="2:13" ht="25.5" customHeight="1" x14ac:dyDescent="0.2">
      <c r="B113" s="19">
        <v>5</v>
      </c>
      <c r="D113" s="81" t="s">
        <v>254</v>
      </c>
      <c r="E113" s="24" t="s">
        <v>46</v>
      </c>
      <c r="F113" s="27">
        <v>26.598000000000003</v>
      </c>
      <c r="G113" s="128"/>
      <c r="H113" s="26">
        <f>IF(G113&gt;=10,(1-(HLOOKUP(G113,скидка!$B$9:$AT$10,2)))*F113,F113)</f>
        <v>26.598000000000003</v>
      </c>
      <c r="I113" s="26">
        <f>G113*H113</f>
        <v>0</v>
      </c>
      <c r="M113" s="87"/>
    </row>
    <row r="114" spans="2:13" ht="25.5" customHeight="1" x14ac:dyDescent="0.2">
      <c r="B114" s="19">
        <v>32</v>
      </c>
      <c r="D114" s="81" t="s">
        <v>255</v>
      </c>
      <c r="E114" s="24" t="s">
        <v>47</v>
      </c>
      <c r="F114" s="27">
        <v>32.042999999999999</v>
      </c>
      <c r="G114" s="128"/>
      <c r="H114" s="26">
        <f>IF(G114&gt;=10,(1-(HLOOKUP(G114,скидка!$B$9:$AT$10,2)))*F114,F114)</f>
        <v>32.042999999999999</v>
      </c>
      <c r="I114" s="26">
        <f>G114*H114</f>
        <v>0</v>
      </c>
      <c r="M114" s="87"/>
    </row>
    <row r="115" spans="2:13" ht="25.5" customHeight="1" x14ac:dyDescent="0.2">
      <c r="B115" s="19">
        <v>5</v>
      </c>
      <c r="D115" s="81" t="s">
        <v>120</v>
      </c>
      <c r="E115" s="24" t="s">
        <v>48</v>
      </c>
      <c r="F115" s="46">
        <v>77.24860000000001</v>
      </c>
      <c r="G115" s="128"/>
      <c r="H115" s="26">
        <f>IF(G115&gt;=10,(1-(HLOOKUP(G115,скидка!$B$9:$AT$10,2)))*F115,F115)</f>
        <v>77.24860000000001</v>
      </c>
      <c r="I115" s="26">
        <f t="shared" ref="I115:I121" si="11">G115*H115</f>
        <v>0</v>
      </c>
      <c r="M115" s="87"/>
    </row>
    <row r="116" spans="2:13" ht="25.5" customHeight="1" x14ac:dyDescent="0.2">
      <c r="B116" s="19">
        <v>5</v>
      </c>
      <c r="D116" s="81" t="s">
        <v>121</v>
      </c>
      <c r="E116" s="24" t="s">
        <v>49</v>
      </c>
      <c r="F116" s="46">
        <v>147.52059</v>
      </c>
      <c r="G116" s="128"/>
      <c r="H116" s="26">
        <f>IF(G116&gt;=10,(1-(HLOOKUP(G116,скидка!$B$9:$AT$10,2)))*F116,F116)</f>
        <v>147.52059</v>
      </c>
      <c r="I116" s="26">
        <f t="shared" si="11"/>
        <v>0</v>
      </c>
      <c r="K116" s="92"/>
      <c r="M116" s="87"/>
    </row>
    <row r="117" spans="2:13" ht="25.5" customHeight="1" x14ac:dyDescent="0.2">
      <c r="B117" s="19">
        <v>5</v>
      </c>
      <c r="D117" s="81" t="s">
        <v>122</v>
      </c>
      <c r="E117" s="24" t="s">
        <v>50</v>
      </c>
      <c r="F117" s="46">
        <v>147.52059</v>
      </c>
      <c r="G117" s="128"/>
      <c r="H117" s="26">
        <f>IF(G117&gt;=10,(1-(HLOOKUP(G117,скидка!$B$9:$AT$10,2)))*F117,F117)</f>
        <v>147.52059</v>
      </c>
      <c r="I117" s="26">
        <f t="shared" si="11"/>
        <v>0</v>
      </c>
      <c r="K117" s="92"/>
      <c r="M117" s="87"/>
    </row>
    <row r="118" spans="2:13" ht="39" customHeight="1" x14ac:dyDescent="0.2">
      <c r="B118" s="19">
        <v>4</v>
      </c>
      <c r="D118" s="81" t="s">
        <v>127</v>
      </c>
      <c r="E118" s="24" t="s">
        <v>32</v>
      </c>
      <c r="F118" s="46">
        <v>220.84650000000002</v>
      </c>
      <c r="G118" s="128"/>
      <c r="H118" s="26">
        <f>IF(G118&gt;=10,(1-(HLOOKUP(G118,скидка!$B$9:$AT$10,2)))*F118,F118)</f>
        <v>220.84650000000002</v>
      </c>
      <c r="I118" s="26">
        <f>G118*H118</f>
        <v>0</v>
      </c>
      <c r="K118" s="92"/>
      <c r="M118" s="87"/>
    </row>
    <row r="119" spans="2:13" ht="25.5" customHeight="1" x14ac:dyDescent="0.2">
      <c r="B119" s="19">
        <v>5</v>
      </c>
      <c r="D119" s="81" t="s">
        <v>123</v>
      </c>
      <c r="E119" s="24" t="s">
        <v>51</v>
      </c>
      <c r="F119" s="46">
        <v>106.54350000000001</v>
      </c>
      <c r="G119" s="128"/>
      <c r="H119" s="26">
        <f>IF(G119&gt;=10,(1-(HLOOKUP(G119,скидка!$B$9:$AT$10,2)))*F119,F119)</f>
        <v>106.54350000000001</v>
      </c>
      <c r="I119" s="26">
        <f t="shared" si="11"/>
        <v>0</v>
      </c>
      <c r="K119" s="92"/>
      <c r="M119" s="87"/>
    </row>
    <row r="120" spans="2:13" ht="25.5" customHeight="1" x14ac:dyDescent="0.2">
      <c r="B120" s="19">
        <v>5</v>
      </c>
      <c r="D120" s="81" t="s">
        <v>124</v>
      </c>
      <c r="E120" s="24" t="s">
        <v>52</v>
      </c>
      <c r="F120" s="46">
        <v>106.54350000000001</v>
      </c>
      <c r="G120" s="128"/>
      <c r="H120" s="26">
        <f>IF(G120&gt;=10,(1-(HLOOKUP(G120,скидка!$B$9:$AT$10,2)))*F120,F120)</f>
        <v>106.54350000000001</v>
      </c>
      <c r="I120" s="26">
        <f t="shared" si="11"/>
        <v>0</v>
      </c>
      <c r="K120" s="92"/>
      <c r="M120" s="87"/>
    </row>
    <row r="121" spans="2:13" ht="39" customHeight="1" x14ac:dyDescent="0.2">
      <c r="B121" s="19">
        <v>4</v>
      </c>
      <c r="D121" s="81" t="s">
        <v>125</v>
      </c>
      <c r="E121" s="24" t="s">
        <v>53</v>
      </c>
      <c r="F121" s="93">
        <v>189.29483999999999</v>
      </c>
      <c r="G121" s="128"/>
      <c r="H121" s="26">
        <f>IF(G121&gt;=10,(1-(HLOOKUP(G121,скидка!$B$9:$AT$10,2)))*F121,F121)</f>
        <v>189.29483999999999</v>
      </c>
      <c r="I121" s="26">
        <f t="shared" si="11"/>
        <v>0</v>
      </c>
      <c r="K121" s="92"/>
      <c r="M121" s="87"/>
    </row>
    <row r="122" spans="2:13" ht="12.75" customHeight="1" x14ac:dyDescent="0.2">
      <c r="B122" s="19"/>
      <c r="D122" s="58"/>
      <c r="E122" s="40" t="s">
        <v>109</v>
      </c>
      <c r="F122" s="41"/>
      <c r="G122" s="132"/>
      <c r="H122" s="42"/>
      <c r="I122" s="43"/>
      <c r="K122" s="92"/>
      <c r="M122" s="87"/>
    </row>
    <row r="123" spans="2:13" ht="26.1" customHeight="1" x14ac:dyDescent="0.2">
      <c r="B123" s="19">
        <v>24</v>
      </c>
      <c r="D123" s="81" t="s">
        <v>468</v>
      </c>
      <c r="E123" s="114" t="s">
        <v>19</v>
      </c>
      <c r="F123" s="46">
        <v>84.986000000000018</v>
      </c>
      <c r="G123" s="133"/>
      <c r="H123" s="26">
        <f>IF(G123&gt;=10,(1-(HLOOKUP(G123,скидка!$B$9:$AT$10,2)))*F123,F123)</f>
        <v>84.986000000000018</v>
      </c>
      <c r="I123" s="26">
        <f t="shared" ref="I123:I131" si="12">G123*H123</f>
        <v>0</v>
      </c>
      <c r="M123" s="87"/>
    </row>
    <row r="124" spans="2:13" ht="26.1" customHeight="1" x14ac:dyDescent="0.2">
      <c r="B124" s="19">
        <v>24</v>
      </c>
      <c r="D124" s="81" t="s">
        <v>474</v>
      </c>
      <c r="E124" s="114" t="s">
        <v>20</v>
      </c>
      <c r="F124" s="46">
        <v>84.986000000000018</v>
      </c>
      <c r="G124" s="133"/>
      <c r="H124" s="26">
        <f>IF(G124&gt;=10,(1-(HLOOKUP(G124,скидка!$B$9:$AT$10,2)))*F124,F124)</f>
        <v>84.986000000000018</v>
      </c>
      <c r="I124" s="26">
        <f>G124*H124</f>
        <v>0</v>
      </c>
      <c r="M124" s="87"/>
    </row>
    <row r="125" spans="2:13" ht="26.1" customHeight="1" x14ac:dyDescent="0.2">
      <c r="B125" s="19">
        <v>24</v>
      </c>
      <c r="D125" s="81" t="s">
        <v>476</v>
      </c>
      <c r="E125" s="114" t="s">
        <v>21</v>
      </c>
      <c r="F125" s="46">
        <v>84.986000000000018</v>
      </c>
      <c r="G125" s="133"/>
      <c r="H125" s="26">
        <f>IF(G125&gt;=10,(1-(HLOOKUP(G125,скидка!$B$9:$AT$10,2)))*F125,F125)</f>
        <v>84.986000000000018</v>
      </c>
      <c r="I125" s="26">
        <f>G125*H125</f>
        <v>0</v>
      </c>
      <c r="M125" s="87"/>
    </row>
    <row r="126" spans="2:13" ht="26.1" customHeight="1" x14ac:dyDescent="0.2">
      <c r="B126" s="19">
        <v>24</v>
      </c>
      <c r="D126" s="81" t="s">
        <v>469</v>
      </c>
      <c r="E126" s="114" t="s">
        <v>22</v>
      </c>
      <c r="F126" s="46">
        <v>162.25650000000002</v>
      </c>
      <c r="G126" s="133"/>
      <c r="H126" s="26">
        <f>IF(G126&gt;=10,(1-(HLOOKUP(G126,скидка!$B$9:$AT$10,2)))*F126,F126)</f>
        <v>162.25650000000002</v>
      </c>
      <c r="I126" s="26">
        <f t="shared" si="12"/>
        <v>0</v>
      </c>
      <c r="M126" s="87"/>
    </row>
    <row r="127" spans="2:13" ht="26.1" customHeight="1" x14ac:dyDescent="0.2">
      <c r="B127" s="19">
        <v>24</v>
      </c>
      <c r="D127" s="81" t="s">
        <v>472</v>
      </c>
      <c r="E127" s="114" t="s">
        <v>23</v>
      </c>
      <c r="F127" s="46">
        <v>162.25650000000002</v>
      </c>
      <c r="G127" s="133"/>
      <c r="H127" s="26">
        <f>IF(G127&gt;=10,(1-(HLOOKUP(G127,скидка!$B$9:$AT$10,2)))*F127,F127)</f>
        <v>162.25650000000002</v>
      </c>
      <c r="I127" s="26">
        <f>G127*H127</f>
        <v>0</v>
      </c>
      <c r="M127" s="87"/>
    </row>
    <row r="128" spans="2:13" ht="26.1" customHeight="1" x14ac:dyDescent="0.2">
      <c r="B128" s="19">
        <v>24</v>
      </c>
      <c r="D128" s="81" t="s">
        <v>477</v>
      </c>
      <c r="E128" s="114" t="s">
        <v>24</v>
      </c>
      <c r="F128" s="46">
        <v>162.25650000000002</v>
      </c>
      <c r="G128" s="133"/>
      <c r="H128" s="26">
        <f>IF(G128&gt;=10,(1-(HLOOKUP(G128,скидка!$B$9:$AT$10,2)))*F128,F128)</f>
        <v>162.25650000000002</v>
      </c>
      <c r="I128" s="26">
        <f>G128*H128</f>
        <v>0</v>
      </c>
      <c r="M128" s="87"/>
    </row>
    <row r="129" spans="2:13" ht="39" customHeight="1" x14ac:dyDescent="0.2">
      <c r="B129" s="19">
        <v>24</v>
      </c>
      <c r="D129" s="82" t="s">
        <v>471</v>
      </c>
      <c r="E129" s="114" t="s">
        <v>25</v>
      </c>
      <c r="F129" s="46">
        <v>162.25650000000002</v>
      </c>
      <c r="G129" s="133"/>
      <c r="H129" s="26">
        <f>IF(G129&gt;=10,(1-(HLOOKUP(G129,скидка!$B$9:$AT$10,2)))*F129,F129)</f>
        <v>162.25650000000002</v>
      </c>
      <c r="I129" s="26">
        <f t="shared" si="12"/>
        <v>0</v>
      </c>
      <c r="M129" s="87"/>
    </row>
    <row r="130" spans="2:13" ht="39" customHeight="1" x14ac:dyDescent="0.2">
      <c r="B130" s="19">
        <v>24</v>
      </c>
      <c r="D130" s="81" t="s">
        <v>475</v>
      </c>
      <c r="E130" s="114" t="s">
        <v>18</v>
      </c>
      <c r="F130" s="46">
        <v>162.25650000000002</v>
      </c>
      <c r="G130" s="133"/>
      <c r="H130" s="26">
        <f>IF(G130&gt;=10,(1-(HLOOKUP(G130,скидка!$B$9:$AT$10,2)))*F130,F130)</f>
        <v>162.25650000000002</v>
      </c>
      <c r="I130" s="26">
        <f t="shared" si="12"/>
        <v>0</v>
      </c>
      <c r="M130" s="87"/>
    </row>
    <row r="131" spans="2:13" ht="39" customHeight="1" x14ac:dyDescent="0.2">
      <c r="B131" s="19">
        <v>24</v>
      </c>
      <c r="D131" s="81" t="s">
        <v>478</v>
      </c>
      <c r="E131" s="114" t="s">
        <v>17</v>
      </c>
      <c r="F131" s="46">
        <v>162.25650000000002</v>
      </c>
      <c r="G131" s="133"/>
      <c r="H131" s="26">
        <f>IF(G131&gt;=10,(1-(HLOOKUP(G131,скидка!$B$9:$AT$10,2)))*F131,F131)</f>
        <v>162.25650000000002</v>
      </c>
      <c r="I131" s="26">
        <f t="shared" si="12"/>
        <v>0</v>
      </c>
      <c r="M131" s="87"/>
    </row>
    <row r="132" spans="2:13" ht="25.5" customHeight="1" x14ac:dyDescent="0.2">
      <c r="B132" s="19">
        <v>24</v>
      </c>
      <c r="D132" s="81" t="s">
        <v>470</v>
      </c>
      <c r="E132" s="114" t="s">
        <v>54</v>
      </c>
      <c r="F132" s="46">
        <v>117.17999999999999</v>
      </c>
      <c r="G132" s="133"/>
      <c r="H132" s="26">
        <f>IF(G132&gt;=10,(1-(HLOOKUP(G132,скидка!$B$9:$AT$10,2)))*F132,F132)</f>
        <v>117.17999999999999</v>
      </c>
      <c r="I132" s="26">
        <f t="shared" ref="I132:I148" si="13">G132*H132</f>
        <v>0</v>
      </c>
      <c r="M132" s="87"/>
    </row>
    <row r="133" spans="2:13" ht="26.1" customHeight="1" x14ac:dyDescent="0.2">
      <c r="B133" s="19">
        <v>24</v>
      </c>
      <c r="D133" s="81" t="s">
        <v>480</v>
      </c>
      <c r="E133" s="114" t="s">
        <v>55</v>
      </c>
      <c r="F133" s="46">
        <v>117.17999999999999</v>
      </c>
      <c r="G133" s="133"/>
      <c r="H133" s="26">
        <f>IF(G133&gt;=10,(1-(HLOOKUP(G133,скидка!$B$9:$AT$10,2)))*F133,F133)</f>
        <v>117.17999999999999</v>
      </c>
      <c r="I133" s="26">
        <f>G133*H133</f>
        <v>0</v>
      </c>
      <c r="M133" s="87"/>
    </row>
    <row r="134" spans="2:13" ht="26.1" customHeight="1" x14ac:dyDescent="0.2">
      <c r="B134" s="19">
        <v>24</v>
      </c>
      <c r="D134" s="81" t="s">
        <v>479</v>
      </c>
      <c r="E134" s="114" t="s">
        <v>56</v>
      </c>
      <c r="F134" s="46">
        <v>117.17999999999999</v>
      </c>
      <c r="G134" s="133"/>
      <c r="H134" s="26">
        <f>IF(G134&gt;=10,(1-(HLOOKUP(G134,скидка!$B$9:$AT$10,2)))*F134,F134)</f>
        <v>117.17999999999999</v>
      </c>
      <c r="I134" s="26">
        <f>G134*H134</f>
        <v>0</v>
      </c>
      <c r="M134" s="87"/>
    </row>
    <row r="135" spans="2:13" ht="39" customHeight="1" x14ac:dyDescent="0.2">
      <c r="B135" s="19">
        <v>24</v>
      </c>
      <c r="D135" s="81" t="s">
        <v>473</v>
      </c>
      <c r="E135" s="114" t="s">
        <v>57</v>
      </c>
      <c r="F135" s="46">
        <v>117.17999999999999</v>
      </c>
      <c r="G135" s="133"/>
      <c r="H135" s="26">
        <f>IF(G135&gt;=10,(1-(HLOOKUP(G135,скидка!$B$9:$AT$10,2)))*F135,F135)</f>
        <v>117.17999999999999</v>
      </c>
      <c r="I135" s="26">
        <f t="shared" si="13"/>
        <v>0</v>
      </c>
      <c r="M135" s="87"/>
    </row>
    <row r="136" spans="2:13" ht="39" customHeight="1" x14ac:dyDescent="0.2">
      <c r="B136" s="19">
        <v>24</v>
      </c>
      <c r="D136" s="81" t="s">
        <v>481</v>
      </c>
      <c r="E136" s="114" t="s">
        <v>16</v>
      </c>
      <c r="F136" s="46">
        <v>117.17999999999999</v>
      </c>
      <c r="G136" s="133"/>
      <c r="H136" s="26">
        <f>IF(G136&gt;=10,(1-(HLOOKUP(G136,скидка!$B$9:$AT$10,2)))*F136,F136)</f>
        <v>117.17999999999999</v>
      </c>
      <c r="I136" s="26">
        <f t="shared" si="13"/>
        <v>0</v>
      </c>
      <c r="M136" s="87"/>
    </row>
    <row r="137" spans="2:13" ht="39" customHeight="1" x14ac:dyDescent="0.2">
      <c r="B137" s="19">
        <v>24</v>
      </c>
      <c r="D137" s="81" t="s">
        <v>482</v>
      </c>
      <c r="E137" s="114" t="s">
        <v>26</v>
      </c>
      <c r="F137" s="46">
        <v>117.17999999999999</v>
      </c>
      <c r="G137" s="133"/>
      <c r="H137" s="26">
        <f>IF(G137&gt;=10,(1-(HLOOKUP(G137,скидка!$B$9:$AT$10,2)))*F137,F137)</f>
        <v>117.17999999999999</v>
      </c>
      <c r="I137" s="26">
        <f t="shared" si="13"/>
        <v>0</v>
      </c>
      <c r="M137" s="87"/>
    </row>
    <row r="138" spans="2:13" ht="25.5" customHeight="1" x14ac:dyDescent="0.2">
      <c r="B138" s="19">
        <v>24</v>
      </c>
      <c r="D138" s="81" t="s">
        <v>488</v>
      </c>
      <c r="E138" s="114" t="s">
        <v>58</v>
      </c>
      <c r="F138" s="46">
        <v>59.422000000000011</v>
      </c>
      <c r="G138" s="133"/>
      <c r="H138" s="26">
        <f>IF(G138&gt;=10,(1-(HLOOKUP(G138,скидка!$B$9:$AT$10,2)))*F138,F138)</f>
        <v>59.422000000000011</v>
      </c>
      <c r="I138" s="26">
        <f t="shared" si="13"/>
        <v>0</v>
      </c>
      <c r="M138" s="87"/>
    </row>
    <row r="139" spans="2:13" ht="26.1" customHeight="1" x14ac:dyDescent="0.2">
      <c r="B139" s="19">
        <v>24</v>
      </c>
      <c r="D139" s="81" t="s">
        <v>489</v>
      </c>
      <c r="E139" s="114" t="s">
        <v>59</v>
      </c>
      <c r="F139" s="46">
        <v>59.422000000000011</v>
      </c>
      <c r="G139" s="133"/>
      <c r="H139" s="26">
        <f>IF(G139&gt;=10,(1-(HLOOKUP(G139,скидка!$B$9:$AT$10,2)))*F139,F139)</f>
        <v>59.422000000000011</v>
      </c>
      <c r="I139" s="26">
        <f t="shared" si="13"/>
        <v>0</v>
      </c>
      <c r="M139" s="87"/>
    </row>
    <row r="140" spans="2:13" ht="26.1" customHeight="1" x14ac:dyDescent="0.2">
      <c r="B140" s="19">
        <v>24</v>
      </c>
      <c r="D140" s="81" t="s">
        <v>483</v>
      </c>
      <c r="E140" s="114" t="s">
        <v>27</v>
      </c>
      <c r="F140" s="46">
        <v>676.053</v>
      </c>
      <c r="G140" s="133"/>
      <c r="H140" s="26">
        <f>IF(G140&gt;=10,(1-(HLOOKUP(G140,скидка!$B$9:$AT$10,2)))*F140,F140)</f>
        <v>676.053</v>
      </c>
      <c r="I140" s="26">
        <f t="shared" si="13"/>
        <v>0</v>
      </c>
      <c r="M140" s="87"/>
    </row>
    <row r="141" spans="2:13" ht="26.1" customHeight="1" x14ac:dyDescent="0.2">
      <c r="B141" s="19">
        <v>24</v>
      </c>
      <c r="D141" s="81" t="s">
        <v>484</v>
      </c>
      <c r="E141" s="114" t="s">
        <v>28</v>
      </c>
      <c r="F141" s="46">
        <v>540.75</v>
      </c>
      <c r="G141" s="133"/>
      <c r="H141" s="26">
        <f>IF(G141&gt;=10,(1-(HLOOKUP(G141,скидка!$B$9:$AT$10,2)))*F141,F141)</f>
        <v>540.75</v>
      </c>
      <c r="I141" s="26">
        <f t="shared" si="13"/>
        <v>0</v>
      </c>
      <c r="M141" s="87"/>
    </row>
    <row r="142" spans="2:13" ht="39" customHeight="1" x14ac:dyDescent="0.2">
      <c r="B142" s="19">
        <v>24</v>
      </c>
      <c r="D142" s="81" t="s">
        <v>485</v>
      </c>
      <c r="E142" s="114" t="s">
        <v>29</v>
      </c>
      <c r="F142" s="46">
        <v>141.97050000000002</v>
      </c>
      <c r="G142" s="133"/>
      <c r="H142" s="26">
        <f>IF(G142&gt;=10,(1-(HLOOKUP(G142,скидка!$B$9:$AT$10,2)))*F142,F142)</f>
        <v>141.97050000000002</v>
      </c>
      <c r="I142" s="26">
        <f t="shared" si="13"/>
        <v>0</v>
      </c>
      <c r="M142" s="87"/>
    </row>
    <row r="143" spans="2:13" ht="39" customHeight="1" x14ac:dyDescent="0.2">
      <c r="B143" s="19">
        <v>24</v>
      </c>
      <c r="D143" s="81" t="s">
        <v>486</v>
      </c>
      <c r="E143" s="114" t="s">
        <v>60</v>
      </c>
      <c r="F143" s="46">
        <v>189.29400000000001</v>
      </c>
      <c r="G143" s="133"/>
      <c r="H143" s="26">
        <f>IF(G143&gt;=10,(1-(HLOOKUP(G143,скидка!$B$9:$AT$10,2)))*F143,F143)</f>
        <v>189.29400000000001</v>
      </c>
      <c r="I143" s="26">
        <f t="shared" si="13"/>
        <v>0</v>
      </c>
      <c r="M143" s="87"/>
    </row>
    <row r="144" spans="2:13" ht="39" customHeight="1" x14ac:dyDescent="0.2">
      <c r="B144" s="19">
        <v>24</v>
      </c>
      <c r="D144" s="81" t="s">
        <v>487</v>
      </c>
      <c r="E144" s="114" t="s">
        <v>30</v>
      </c>
      <c r="F144" s="46">
        <v>220.84650000000002</v>
      </c>
      <c r="G144" s="133"/>
      <c r="H144" s="26">
        <f>IF(G144&gt;=10,(1-(HLOOKUP(G144,скидка!$B$9:$AT$10,2)))*F144,F144)</f>
        <v>220.84650000000002</v>
      </c>
      <c r="I144" s="26">
        <f>G144*H144</f>
        <v>0</v>
      </c>
      <c r="M144" s="87"/>
    </row>
    <row r="145" spans="2:13" ht="39" customHeight="1" x14ac:dyDescent="0.2">
      <c r="B145" s="19"/>
      <c r="D145" s="81" t="s">
        <v>248</v>
      </c>
      <c r="E145" s="24" t="s">
        <v>61</v>
      </c>
      <c r="F145" s="44">
        <v>164.03100000000001</v>
      </c>
      <c r="G145" s="128"/>
      <c r="H145" s="26">
        <f>IF(G145&gt;=10,(1-(HLOOKUP(G145,скидка!$B$9:$AT$10,2)))*F145,F145)</f>
        <v>164.03100000000001</v>
      </c>
      <c r="I145" s="26">
        <f>G145*H145</f>
        <v>0</v>
      </c>
      <c r="M145" s="87"/>
    </row>
    <row r="146" spans="2:13" ht="39" customHeight="1" x14ac:dyDescent="0.2">
      <c r="B146" s="19"/>
      <c r="D146" s="81" t="s">
        <v>249</v>
      </c>
      <c r="E146" s="24" t="s">
        <v>62</v>
      </c>
      <c r="F146" s="25">
        <v>164.03100000000001</v>
      </c>
      <c r="G146" s="128"/>
      <c r="H146" s="26">
        <f>IF(G146&gt;=10,(1-(HLOOKUP(G146,скидка!$B$9:$AT$10,2)))*F146,F146)</f>
        <v>164.03100000000001</v>
      </c>
      <c r="I146" s="26">
        <f t="shared" si="13"/>
        <v>0</v>
      </c>
      <c r="M146" s="87"/>
    </row>
    <row r="147" spans="2:13" ht="39" customHeight="1" x14ac:dyDescent="0.2">
      <c r="B147" s="19"/>
      <c r="D147" s="81" t="s">
        <v>250</v>
      </c>
      <c r="E147" s="24" t="s">
        <v>63</v>
      </c>
      <c r="F147" s="25">
        <v>173.04000000000002</v>
      </c>
      <c r="G147" s="128"/>
      <c r="H147" s="26">
        <f>IF(G147&gt;=10,(1-(HLOOKUP(G147,скидка!$B$9:$AT$10,2)))*F147,F147)</f>
        <v>173.04000000000002</v>
      </c>
      <c r="I147" s="26">
        <f t="shared" si="13"/>
        <v>0</v>
      </c>
      <c r="M147" s="87"/>
    </row>
    <row r="148" spans="2:13" ht="25.5" customHeight="1" x14ac:dyDescent="0.2">
      <c r="B148" s="19"/>
      <c r="D148" s="81" t="s">
        <v>251</v>
      </c>
      <c r="E148" s="24" t="s">
        <v>64</v>
      </c>
      <c r="F148" s="27">
        <v>48.18</v>
      </c>
      <c r="G148" s="128"/>
      <c r="H148" s="26">
        <f>IF(G148&gt;=10,(1-(HLOOKUP(G148,скидка!$B$9:$AT$10,2)))*F148,F148)</f>
        <v>48.18</v>
      </c>
      <c r="I148" s="26">
        <f t="shared" si="13"/>
        <v>0</v>
      </c>
      <c r="M148" s="87"/>
    </row>
    <row r="149" spans="2:13" ht="12.75" customHeight="1" x14ac:dyDescent="0.2">
      <c r="B149" s="19"/>
      <c r="D149" s="33"/>
      <c r="E149" s="34" t="s">
        <v>88</v>
      </c>
      <c r="F149" s="35"/>
      <c r="G149" s="131"/>
      <c r="H149" s="36"/>
      <c r="I149" s="37"/>
      <c r="M149" s="87"/>
    </row>
    <row r="150" spans="2:13" ht="12.95" customHeight="1" x14ac:dyDescent="0.2">
      <c r="B150" s="19">
        <v>22</v>
      </c>
      <c r="D150" s="79" t="s">
        <v>241</v>
      </c>
      <c r="E150" s="24" t="s">
        <v>113</v>
      </c>
      <c r="F150" s="27">
        <v>42.283999999999999</v>
      </c>
      <c r="G150" s="128"/>
      <c r="H150" s="26">
        <f>IF(G150&gt;=10,(1-(HLOOKUP(G150,скидка!$B$4:$AQ$5,2)))*F150,F150)</f>
        <v>42.283999999999999</v>
      </c>
      <c r="I150" s="26">
        <f>G150*H150</f>
        <v>0</v>
      </c>
      <c r="M150" s="87"/>
    </row>
    <row r="151" spans="2:13" ht="12.95" customHeight="1" x14ac:dyDescent="0.2">
      <c r="B151" s="16" t="s">
        <v>130</v>
      </c>
      <c r="D151" s="79" t="s">
        <v>242</v>
      </c>
      <c r="E151" s="24" t="s">
        <v>128</v>
      </c>
      <c r="F151" s="27">
        <v>16.779</v>
      </c>
      <c r="G151" s="128"/>
      <c r="H151" s="26">
        <f>IF(G151&gt;=10,(1-(HLOOKUP(G151,скидка!$B$4:$AQ$5,2)))*F151,F151)</f>
        <v>16.779</v>
      </c>
      <c r="I151" s="26">
        <f t="shared" ref="I151:I159" si="14">G151*H151</f>
        <v>0</v>
      </c>
      <c r="M151" s="87"/>
    </row>
    <row r="152" spans="2:13" ht="12.95" customHeight="1" x14ac:dyDescent="0.2">
      <c r="B152" s="16" t="s">
        <v>130</v>
      </c>
      <c r="D152" s="79" t="s">
        <v>243</v>
      </c>
      <c r="E152" s="45" t="s">
        <v>102</v>
      </c>
      <c r="F152" s="46">
        <v>17.860500000000002</v>
      </c>
      <c r="G152" s="128"/>
      <c r="H152" s="26">
        <f>IF(G152&gt;=10,(1-(HLOOKUP(G152,скидка!$B$4:$AQ$5,2)))*F152,F152)</f>
        <v>17.860500000000002</v>
      </c>
      <c r="I152" s="26">
        <f t="shared" si="14"/>
        <v>0</v>
      </c>
      <c r="M152" s="87"/>
    </row>
    <row r="153" spans="2:13" ht="12.95" customHeight="1" x14ac:dyDescent="0.2">
      <c r="B153" s="16" t="s">
        <v>130</v>
      </c>
      <c r="D153" s="79" t="s">
        <v>244</v>
      </c>
      <c r="E153" s="47" t="s">
        <v>129</v>
      </c>
      <c r="F153" s="27">
        <v>26.46</v>
      </c>
      <c r="G153" s="128"/>
      <c r="H153" s="26">
        <f>IF(G153&gt;=10,(1-(HLOOKUP(G153,скидка!$B$4:$AQ$5,2)))*F153,F153)</f>
        <v>26.46</v>
      </c>
      <c r="I153" s="26">
        <f t="shared" si="14"/>
        <v>0</v>
      </c>
      <c r="M153" s="87"/>
    </row>
    <row r="154" spans="2:13" ht="12.95" customHeight="1" x14ac:dyDescent="0.2">
      <c r="B154" s="19">
        <v>32</v>
      </c>
      <c r="D154" s="79" t="s">
        <v>245</v>
      </c>
      <c r="E154" s="45" t="s">
        <v>65</v>
      </c>
      <c r="F154" s="46">
        <v>6.2475000000000005</v>
      </c>
      <c r="G154" s="128"/>
      <c r="H154" s="26">
        <f>IF(G154&gt;=10,(1-(HLOOKUP(G154,скидка!$B$4:$AQ$5,2)))*F154,F154)</f>
        <v>6.2475000000000005</v>
      </c>
      <c r="I154" s="26">
        <f t="shared" si="14"/>
        <v>0</v>
      </c>
      <c r="M154" s="87"/>
    </row>
    <row r="155" spans="2:13" ht="12.95" customHeight="1" x14ac:dyDescent="0.2">
      <c r="B155" s="16" t="s">
        <v>130</v>
      </c>
      <c r="D155" s="79" t="s">
        <v>246</v>
      </c>
      <c r="E155" s="24" t="s">
        <v>66</v>
      </c>
      <c r="F155" s="27">
        <v>14.385</v>
      </c>
      <c r="G155" s="128"/>
      <c r="H155" s="26">
        <f>IF(G155&gt;=10,(1-(HLOOKUP(G155,скидка!$B$4:$AQ$5,2)))*F155,F155)</f>
        <v>14.385</v>
      </c>
      <c r="I155" s="26">
        <f t="shared" si="14"/>
        <v>0</v>
      </c>
      <c r="M155" s="87"/>
    </row>
    <row r="156" spans="2:13" ht="12.95" customHeight="1" x14ac:dyDescent="0.2">
      <c r="B156" s="16" t="s">
        <v>130</v>
      </c>
      <c r="D156" s="79" t="s">
        <v>247</v>
      </c>
      <c r="E156" s="24" t="s">
        <v>67</v>
      </c>
      <c r="F156" s="27">
        <v>14.605500000000001</v>
      </c>
      <c r="G156" s="128"/>
      <c r="H156" s="26">
        <f>IF(G156&gt;=10,(1-(HLOOKUP(G156,скидка!$B$4:$AQ$5,2)))*F156,F156)</f>
        <v>14.605500000000001</v>
      </c>
      <c r="I156" s="26">
        <f t="shared" si="14"/>
        <v>0</v>
      </c>
      <c r="M156" s="87"/>
    </row>
    <row r="157" spans="2:13" ht="12.95" customHeight="1" x14ac:dyDescent="0.2">
      <c r="B157" s="19">
        <v>1</v>
      </c>
      <c r="D157" s="79" t="s">
        <v>89</v>
      </c>
      <c r="E157" s="24" t="s">
        <v>68</v>
      </c>
      <c r="F157" s="27">
        <v>14.256000000000002</v>
      </c>
      <c r="G157" s="128"/>
      <c r="H157" s="26">
        <f>IF(G157&gt;=10,(1-(HLOOKUP(G157,скидка!$B$4:$AQ$5,2)))*F157,F157)</f>
        <v>14.256000000000002</v>
      </c>
      <c r="I157" s="26">
        <f t="shared" si="14"/>
        <v>0</v>
      </c>
      <c r="M157" s="87"/>
    </row>
    <row r="158" spans="2:13" ht="12.95" customHeight="1" x14ac:dyDescent="0.2">
      <c r="B158" s="19">
        <v>1</v>
      </c>
      <c r="D158" s="79" t="s">
        <v>90</v>
      </c>
      <c r="E158" s="24" t="s">
        <v>69</v>
      </c>
      <c r="F158" s="27">
        <v>10.142000000000001</v>
      </c>
      <c r="G158" s="128"/>
      <c r="H158" s="26">
        <f>IF(G158&gt;=10,(1-(HLOOKUP(G158,скидка!$B$4:$AQ$5,2)))*F158,F158)</f>
        <v>10.142000000000001</v>
      </c>
      <c r="I158" s="26">
        <f t="shared" si="14"/>
        <v>0</v>
      </c>
      <c r="M158" s="87"/>
    </row>
    <row r="159" spans="2:13" ht="12.95" customHeight="1" x14ac:dyDescent="0.2">
      <c r="B159" s="19">
        <v>1</v>
      </c>
      <c r="D159" s="79" t="s">
        <v>91</v>
      </c>
      <c r="E159" s="24" t="s">
        <v>70</v>
      </c>
      <c r="F159" s="27">
        <v>11</v>
      </c>
      <c r="G159" s="128"/>
      <c r="H159" s="26">
        <f>IF(G159&gt;=10,(1-(HLOOKUP(G159,скидка!$B$4:$AQ$5,2)))*F159,F159)</f>
        <v>11</v>
      </c>
      <c r="I159" s="26">
        <f t="shared" si="14"/>
        <v>0</v>
      </c>
      <c r="M159" s="87"/>
    </row>
    <row r="160" spans="2:13" ht="12.75" customHeight="1" x14ac:dyDescent="0.2">
      <c r="B160" s="19"/>
      <c r="D160" s="48"/>
      <c r="E160" s="49" t="s">
        <v>92</v>
      </c>
      <c r="F160" s="50"/>
      <c r="G160" s="134"/>
      <c r="H160" s="51"/>
      <c r="I160" s="52"/>
      <c r="M160" s="87"/>
    </row>
    <row r="161" spans="1:13" ht="39" customHeight="1" x14ac:dyDescent="0.2">
      <c r="B161" s="19">
        <v>1</v>
      </c>
      <c r="D161" s="80" t="s">
        <v>235</v>
      </c>
      <c r="E161" s="24" t="s">
        <v>71</v>
      </c>
      <c r="F161" s="27">
        <v>385.00000000000006</v>
      </c>
      <c r="G161" s="128"/>
      <c r="H161" s="26">
        <f>IF(G161&gt;=10,(1-(HLOOKUP(G161,скидка!$B$4:$AQ$5,2)))*F161,F161)</f>
        <v>385.00000000000006</v>
      </c>
      <c r="I161" s="26">
        <f t="shared" ref="I161:I168" si="15">G161*H161</f>
        <v>0</v>
      </c>
      <c r="M161" s="87"/>
    </row>
    <row r="162" spans="1:13" ht="39" customHeight="1" x14ac:dyDescent="0.2">
      <c r="A162" s="53">
        <v>20</v>
      </c>
      <c r="B162" s="19">
        <v>1</v>
      </c>
      <c r="D162" s="80" t="s">
        <v>236</v>
      </c>
      <c r="E162" s="24" t="s">
        <v>15</v>
      </c>
      <c r="F162" s="25">
        <v>566.5</v>
      </c>
      <c r="G162" s="128"/>
      <c r="H162" s="26">
        <f>IF(G162&gt;=10,(1-(HLOOKUP(G162,скидка!$B$4:$AQ$5,2)))*F162,F162)</f>
        <v>566.5</v>
      </c>
      <c r="I162" s="26">
        <f t="shared" si="15"/>
        <v>0</v>
      </c>
      <c r="M162" s="87"/>
    </row>
    <row r="163" spans="1:13" ht="39" customHeight="1" x14ac:dyDescent="0.2">
      <c r="A163" s="53">
        <v>14</v>
      </c>
      <c r="B163" s="19">
        <v>1</v>
      </c>
      <c r="D163" s="80" t="s">
        <v>237</v>
      </c>
      <c r="E163" s="24" t="s">
        <v>14</v>
      </c>
      <c r="F163" s="27">
        <v>757.86700000000008</v>
      </c>
      <c r="G163" s="128"/>
      <c r="H163" s="26">
        <f>IF(G163&gt;=10,(1-(HLOOKUP(G163,скидка!$B$4:$AQ$5,2)))*F163,F163)</f>
        <v>757.86700000000008</v>
      </c>
      <c r="I163" s="26">
        <f t="shared" si="15"/>
        <v>0</v>
      </c>
      <c r="M163" s="87"/>
    </row>
    <row r="164" spans="1:13" ht="39" customHeight="1" x14ac:dyDescent="0.2">
      <c r="A164" s="53">
        <v>30</v>
      </c>
      <c r="B164" s="19">
        <v>1</v>
      </c>
      <c r="D164" s="80" t="s">
        <v>238</v>
      </c>
      <c r="E164" s="24" t="s">
        <v>13</v>
      </c>
      <c r="F164" s="27">
        <v>332.13400000000001</v>
      </c>
      <c r="G164" s="128"/>
      <c r="H164" s="26">
        <f>IF(G164&gt;=10,(1-(HLOOKUP(G164,скидка!$B$4:$AQ$5,2)))*F164,F164)</f>
        <v>332.13400000000001</v>
      </c>
      <c r="I164" s="26">
        <f t="shared" si="15"/>
        <v>0</v>
      </c>
      <c r="M164" s="87"/>
    </row>
    <row r="165" spans="1:13" ht="25.5" customHeight="1" x14ac:dyDescent="0.2">
      <c r="A165" s="53">
        <v>20</v>
      </c>
      <c r="B165" s="19">
        <v>1</v>
      </c>
      <c r="D165" s="80" t="s">
        <v>239</v>
      </c>
      <c r="E165" s="24" t="s">
        <v>330</v>
      </c>
      <c r="F165" s="27">
        <v>781.00000000000011</v>
      </c>
      <c r="G165" s="128"/>
      <c r="H165" s="26">
        <f>IF(G165&gt;=10,(1-(HLOOKUP(G165,скидка!$B$4:$AQ$5,2)))*F165,F165)</f>
        <v>781.00000000000011</v>
      </c>
      <c r="I165" s="26">
        <f t="shared" si="15"/>
        <v>0</v>
      </c>
      <c r="M165" s="87"/>
    </row>
    <row r="166" spans="1:13" ht="26.1" customHeight="1" x14ac:dyDescent="0.2">
      <c r="A166" s="53">
        <v>18</v>
      </c>
      <c r="B166" s="19">
        <v>1</v>
      </c>
      <c r="D166" s="80" t="s">
        <v>240</v>
      </c>
      <c r="E166" s="24" t="s">
        <v>31</v>
      </c>
      <c r="F166" s="27">
        <v>781.00000000000011</v>
      </c>
      <c r="G166" s="128"/>
      <c r="H166" s="26">
        <f>IF(G166&gt;=10,(1-(HLOOKUP(G166,скидка!$B$4:$AQ$5,2)))*F166,F166)</f>
        <v>781.00000000000011</v>
      </c>
      <c r="I166" s="26">
        <f t="shared" si="15"/>
        <v>0</v>
      </c>
      <c r="M166" s="87"/>
    </row>
    <row r="167" spans="1:13" ht="26.1" customHeight="1" x14ac:dyDescent="0.2">
      <c r="A167" s="53">
        <v>2</v>
      </c>
      <c r="B167" s="19">
        <v>1</v>
      </c>
      <c r="C167" s="13" t="s">
        <v>103</v>
      </c>
      <c r="D167" s="80" t="s">
        <v>466</v>
      </c>
      <c r="E167" s="24" t="s">
        <v>425</v>
      </c>
      <c r="F167" s="27">
        <v>1419.207075</v>
      </c>
      <c r="G167" s="128"/>
      <c r="H167" s="26">
        <f>IF(G167&gt;=10,(1-(HLOOKUP(G167,скидка!$B$4:$AQ$5,2)))*F167,F167)</f>
        <v>1419.207075</v>
      </c>
      <c r="I167" s="26">
        <f t="shared" si="15"/>
        <v>0</v>
      </c>
      <c r="M167" s="87"/>
    </row>
    <row r="168" spans="1:13" ht="26.1" customHeight="1" x14ac:dyDescent="0.2">
      <c r="A168" s="53">
        <v>2</v>
      </c>
      <c r="B168" s="19">
        <v>1</v>
      </c>
      <c r="C168" s="13" t="s">
        <v>103</v>
      </c>
      <c r="D168" s="80" t="s">
        <v>467</v>
      </c>
      <c r="E168" s="24" t="s">
        <v>426</v>
      </c>
      <c r="F168" s="27">
        <v>1419.207075</v>
      </c>
      <c r="G168" s="128"/>
      <c r="H168" s="26">
        <f>IF(G168&gt;=10,(1-(HLOOKUP(G168,скидка!$B$4:$AQ$5,2)))*F168,F168)</f>
        <v>1419.207075</v>
      </c>
      <c r="I168" s="26">
        <f t="shared" si="15"/>
        <v>0</v>
      </c>
      <c r="M168" s="87"/>
    </row>
    <row r="169" spans="1:13" ht="12.75" customHeight="1" x14ac:dyDescent="0.2">
      <c r="B169" s="19"/>
      <c r="D169" s="48"/>
      <c r="E169" s="49" t="s">
        <v>82</v>
      </c>
      <c r="F169" s="50"/>
      <c r="G169" s="134"/>
      <c r="H169" s="51"/>
      <c r="I169" s="52"/>
      <c r="M169" s="87"/>
    </row>
    <row r="170" spans="1:13" ht="25.5" customHeight="1" x14ac:dyDescent="0.2">
      <c r="B170" s="19">
        <v>1</v>
      </c>
      <c r="D170" s="80" t="s">
        <v>225</v>
      </c>
      <c r="E170" s="55" t="s">
        <v>377</v>
      </c>
      <c r="F170" s="28">
        <v>1168.42</v>
      </c>
      <c r="G170" s="128"/>
      <c r="H170" s="26">
        <f>IF(G170&gt;=10,(1-(HLOOKUP(G170,скидка!$B$4:$AQ$5,2)))*F170,F170)</f>
        <v>1168.42</v>
      </c>
      <c r="I170" s="26">
        <f t="shared" ref="I170:I181" si="16">G170*H170</f>
        <v>0</v>
      </c>
      <c r="M170" s="87"/>
    </row>
    <row r="171" spans="1:13" ht="26.1" customHeight="1" x14ac:dyDescent="0.2">
      <c r="A171" s="53">
        <v>12</v>
      </c>
      <c r="B171" s="19">
        <v>1</v>
      </c>
      <c r="D171" s="80" t="s">
        <v>226</v>
      </c>
      <c r="E171" s="55" t="s">
        <v>378</v>
      </c>
      <c r="F171" s="28">
        <v>1382.5790000000002</v>
      </c>
      <c r="G171" s="128"/>
      <c r="H171" s="26">
        <f>IF(G171&gt;=10,(1-(HLOOKUP(G171,скидка!$B$4:$AQ$5,2)))*F171,F171)</f>
        <v>1382.5790000000002</v>
      </c>
      <c r="I171" s="26">
        <f t="shared" si="16"/>
        <v>0</v>
      </c>
      <c r="M171" s="87"/>
    </row>
    <row r="172" spans="1:13" ht="26.1" customHeight="1" x14ac:dyDescent="0.2">
      <c r="A172" s="53">
        <v>8</v>
      </c>
      <c r="B172" s="19">
        <v>1</v>
      </c>
      <c r="D172" s="80" t="s">
        <v>227</v>
      </c>
      <c r="E172" s="55" t="s">
        <v>379</v>
      </c>
      <c r="F172" s="28">
        <v>1617.2750000000001</v>
      </c>
      <c r="G172" s="128"/>
      <c r="H172" s="26">
        <f>IF(G172&gt;=10,(1-(HLOOKUP(G172,скидка!$B$4:$AQ$5,2)))*F172,F172)</f>
        <v>1617.2750000000001</v>
      </c>
      <c r="I172" s="26">
        <f t="shared" si="16"/>
        <v>0</v>
      </c>
      <c r="L172" s="95"/>
      <c r="M172" s="87"/>
    </row>
    <row r="173" spans="1:13" ht="26.1" customHeight="1" x14ac:dyDescent="0.2">
      <c r="A173" s="53">
        <v>4</v>
      </c>
      <c r="B173" s="19">
        <v>1</v>
      </c>
      <c r="D173" s="80" t="s">
        <v>228</v>
      </c>
      <c r="E173" s="55" t="s">
        <v>380</v>
      </c>
      <c r="F173" s="28">
        <v>1685.8489999999999</v>
      </c>
      <c r="G173" s="128"/>
      <c r="H173" s="26">
        <f>IF(G173&gt;=10,(1-(HLOOKUP(G173,скидка!$B$4:$AQ$5,2)))*F173,F173)</f>
        <v>1685.8489999999999</v>
      </c>
      <c r="I173" s="26">
        <f t="shared" si="16"/>
        <v>0</v>
      </c>
      <c r="M173" s="87"/>
    </row>
    <row r="174" spans="1:13" ht="26.1" customHeight="1" x14ac:dyDescent="0.2">
      <c r="A174" s="53"/>
      <c r="B174" s="19"/>
      <c r="C174" s="56"/>
      <c r="D174" s="80" t="s">
        <v>373</v>
      </c>
      <c r="E174" s="29" t="s">
        <v>381</v>
      </c>
      <c r="F174" s="28">
        <v>1949.7060000000001</v>
      </c>
      <c r="G174" s="128"/>
      <c r="H174" s="26">
        <f>IF(G174&gt;=10,(1-(HLOOKUP(G174,скидка!$B$4:$AQ$5,2)))*F174,F174)</f>
        <v>1949.7060000000001</v>
      </c>
      <c r="I174" s="26">
        <f>G174*H174</f>
        <v>0</v>
      </c>
      <c r="M174" s="87"/>
    </row>
    <row r="175" spans="1:13" ht="26.1" customHeight="1" x14ac:dyDescent="0.2">
      <c r="A175" s="53">
        <v>4</v>
      </c>
      <c r="B175" s="19">
        <v>1</v>
      </c>
      <c r="C175" s="56"/>
      <c r="D175" s="80" t="s">
        <v>229</v>
      </c>
      <c r="E175" s="24" t="s">
        <v>382</v>
      </c>
      <c r="F175" s="28">
        <v>2663.9360000000006</v>
      </c>
      <c r="G175" s="128"/>
      <c r="H175" s="26">
        <f>IF(G175&gt;=10,(1-(HLOOKUP(G175,скидка!$B$4:$AQ$5,2)))*F175,F175)</f>
        <v>2663.9360000000006</v>
      </c>
      <c r="I175" s="26">
        <f t="shared" si="16"/>
        <v>0</v>
      </c>
      <c r="M175" s="87"/>
    </row>
    <row r="176" spans="1:13" ht="26.1" customHeight="1" x14ac:dyDescent="0.2">
      <c r="A176" s="53">
        <v>2</v>
      </c>
      <c r="B176" s="19">
        <v>1</v>
      </c>
      <c r="D176" s="80" t="s">
        <v>230</v>
      </c>
      <c r="E176" s="57" t="s">
        <v>383</v>
      </c>
      <c r="F176" s="28">
        <v>1352.1970000000001</v>
      </c>
      <c r="G176" s="128"/>
      <c r="H176" s="26">
        <f>IF(G176&gt;=10,(1-(HLOOKUP(G176,скидка!$B$4:$AQ$5,2)))*F176,F176)</f>
        <v>1352.1970000000001</v>
      </c>
      <c r="I176" s="26">
        <f t="shared" si="16"/>
        <v>0</v>
      </c>
      <c r="M176" s="87"/>
    </row>
    <row r="177" spans="1:13" ht="26.1" customHeight="1" x14ac:dyDescent="0.2">
      <c r="A177" s="53">
        <v>8</v>
      </c>
      <c r="B177" s="19">
        <v>1</v>
      </c>
      <c r="D177" s="80" t="s">
        <v>231</v>
      </c>
      <c r="E177" s="57" t="s">
        <v>384</v>
      </c>
      <c r="F177" s="28">
        <v>1625.5910000000001</v>
      </c>
      <c r="G177" s="128"/>
      <c r="H177" s="26">
        <f>IF(G177&gt;=10,(1-(HLOOKUP(G177,скидка!$B$4:$AQ$5,2)))*F177,F177)</f>
        <v>1625.5910000000001</v>
      </c>
      <c r="I177" s="26">
        <f t="shared" si="16"/>
        <v>0</v>
      </c>
      <c r="M177" s="87"/>
    </row>
    <row r="178" spans="1:13" ht="26.1" customHeight="1" x14ac:dyDescent="0.2">
      <c r="A178" s="53">
        <v>8</v>
      </c>
      <c r="B178" s="19">
        <v>1</v>
      </c>
      <c r="D178" s="80" t="s">
        <v>232</v>
      </c>
      <c r="E178" s="57" t="s">
        <v>385</v>
      </c>
      <c r="F178" s="28">
        <v>2003.1770000000001</v>
      </c>
      <c r="G178" s="128"/>
      <c r="H178" s="26">
        <f>IF(G178&gt;=10,(1-(HLOOKUP(G178,скидка!$B$4:$AQ$5,2)))*F178,F178)</f>
        <v>2003.1770000000001</v>
      </c>
      <c r="I178" s="26">
        <f t="shared" si="16"/>
        <v>0</v>
      </c>
      <c r="M178" s="87"/>
    </row>
    <row r="179" spans="1:13" ht="26.1" customHeight="1" x14ac:dyDescent="0.2">
      <c r="A179" s="53">
        <v>6</v>
      </c>
      <c r="B179" s="19">
        <v>1</v>
      </c>
      <c r="D179" s="80" t="s">
        <v>233</v>
      </c>
      <c r="E179" s="57" t="s">
        <v>386</v>
      </c>
      <c r="F179" s="28">
        <v>2065.2170000000001</v>
      </c>
      <c r="G179" s="128"/>
      <c r="H179" s="26">
        <f>IF(G179&gt;=10,(1-(HLOOKUP(G179,скидка!$B$4:$AQ$5,2)))*F179,F179)</f>
        <v>2065.2170000000001</v>
      </c>
      <c r="I179" s="26">
        <f t="shared" si="16"/>
        <v>0</v>
      </c>
      <c r="M179" s="87"/>
    </row>
    <row r="180" spans="1:13" ht="26.1" customHeight="1" x14ac:dyDescent="0.2">
      <c r="A180" s="53">
        <v>6</v>
      </c>
      <c r="B180" s="19">
        <v>1</v>
      </c>
      <c r="C180" s="56"/>
      <c r="D180" s="96" t="s">
        <v>234</v>
      </c>
      <c r="E180" s="57" t="s">
        <v>387</v>
      </c>
      <c r="F180" s="28">
        <v>2871.0550000000003</v>
      </c>
      <c r="G180" s="128"/>
      <c r="H180" s="26">
        <f>IF(G180&gt;=10,(1-(HLOOKUP(G180,скидка!$B$4:$AQ$5,2)))*F180,F180)</f>
        <v>2871.0550000000003</v>
      </c>
      <c r="I180" s="26">
        <f t="shared" si="16"/>
        <v>0</v>
      </c>
      <c r="M180" s="87"/>
    </row>
    <row r="181" spans="1:13" ht="26.1" customHeight="1" x14ac:dyDescent="0.2">
      <c r="A181" s="53"/>
      <c r="B181" s="19"/>
      <c r="C181" s="56" t="s">
        <v>103</v>
      </c>
      <c r="D181" s="97" t="s">
        <v>407</v>
      </c>
      <c r="E181" s="101" t="s">
        <v>442</v>
      </c>
      <c r="F181" s="100">
        <v>853.38000000000011</v>
      </c>
      <c r="G181" s="128"/>
      <c r="H181" s="26">
        <f>IF(G181&gt;=10,(1-(HLOOKUP(G181,скидка!$B$4:$AQ$5,2)))*F181,F181)</f>
        <v>853.38000000000011</v>
      </c>
      <c r="I181" s="26">
        <f t="shared" si="16"/>
        <v>0</v>
      </c>
      <c r="J181" s="106"/>
      <c r="M181" s="87"/>
    </row>
    <row r="182" spans="1:13" ht="26.1" customHeight="1" x14ac:dyDescent="0.2">
      <c r="A182" s="53"/>
      <c r="B182" s="19"/>
      <c r="C182" s="56" t="s">
        <v>103</v>
      </c>
      <c r="D182" s="97" t="s">
        <v>408</v>
      </c>
      <c r="E182" s="101" t="s">
        <v>443</v>
      </c>
      <c r="F182" s="100">
        <v>938.5200000000001</v>
      </c>
      <c r="G182" s="128"/>
      <c r="H182" s="26">
        <f>IF(G182&gt;=10,(1-(HLOOKUP(G182,скидка!$B$4:$AQ$5,2)))*F182,F182)</f>
        <v>938.5200000000001</v>
      </c>
      <c r="I182" s="26">
        <f t="shared" ref="I182:I193" si="17">G182*H182</f>
        <v>0</v>
      </c>
      <c r="J182" s="106"/>
      <c r="M182" s="87"/>
    </row>
    <row r="183" spans="1:13" ht="26.1" customHeight="1" x14ac:dyDescent="0.2">
      <c r="A183" s="53"/>
      <c r="B183" s="19"/>
      <c r="C183" s="56" t="s">
        <v>103</v>
      </c>
      <c r="D183" s="97" t="s">
        <v>409</v>
      </c>
      <c r="E183" s="101" t="s">
        <v>444</v>
      </c>
      <c r="F183" s="100">
        <v>1061.2800000000002</v>
      </c>
      <c r="G183" s="128"/>
      <c r="H183" s="26">
        <f>IF(G183&gt;=10,(1-(HLOOKUP(G183,скидка!$B$4:$AQ$5,2)))*F183,F183)</f>
        <v>1061.2800000000002</v>
      </c>
      <c r="I183" s="26">
        <f t="shared" si="17"/>
        <v>0</v>
      </c>
      <c r="J183" s="106"/>
      <c r="M183" s="87"/>
    </row>
    <row r="184" spans="1:13" ht="26.1" customHeight="1" x14ac:dyDescent="0.2">
      <c r="A184" s="53"/>
      <c r="B184" s="19"/>
      <c r="C184" s="56" t="s">
        <v>103</v>
      </c>
      <c r="D184" s="97" t="s">
        <v>410</v>
      </c>
      <c r="E184" s="101" t="s">
        <v>445</v>
      </c>
      <c r="F184" s="100">
        <v>1172.1600000000003</v>
      </c>
      <c r="G184" s="128"/>
      <c r="H184" s="26">
        <f>IF(G184&gt;=10,(1-(HLOOKUP(G184,скидка!$B$4:$AQ$5,2)))*F184,F184)</f>
        <v>1172.1600000000003</v>
      </c>
      <c r="I184" s="26">
        <f t="shared" si="17"/>
        <v>0</v>
      </c>
      <c r="J184" s="106"/>
      <c r="M184" s="87"/>
    </row>
    <row r="185" spans="1:13" ht="26.1" customHeight="1" x14ac:dyDescent="0.2">
      <c r="A185" s="53"/>
      <c r="B185" s="19"/>
      <c r="C185" s="56" t="s">
        <v>103</v>
      </c>
      <c r="D185" s="97" t="s">
        <v>411</v>
      </c>
      <c r="E185" s="101" t="s">
        <v>446</v>
      </c>
      <c r="F185" s="100">
        <v>1429.5600000000002</v>
      </c>
      <c r="G185" s="128"/>
      <c r="H185" s="26">
        <f>IF(G185&gt;=10,(1-(HLOOKUP(G185,скидка!$B$4:$AQ$5,2)))*F185,F185)</f>
        <v>1429.5600000000002</v>
      </c>
      <c r="I185" s="26">
        <f t="shared" si="17"/>
        <v>0</v>
      </c>
      <c r="J185" s="106"/>
      <c r="M185" s="87"/>
    </row>
    <row r="186" spans="1:13" ht="26.1" customHeight="1" x14ac:dyDescent="0.2">
      <c r="A186" s="53"/>
      <c r="B186" s="19"/>
      <c r="C186" s="56" t="s">
        <v>103</v>
      </c>
      <c r="D186" s="97" t="s">
        <v>412</v>
      </c>
      <c r="E186" s="101" t="s">
        <v>447</v>
      </c>
      <c r="F186" s="100">
        <v>2019.6000000000001</v>
      </c>
      <c r="G186" s="128"/>
      <c r="H186" s="26">
        <f>IF(G186&gt;=10,(1-(HLOOKUP(G186,скидка!$B$4:$AQ$5,2)))*F186,F186)</f>
        <v>2019.6000000000001</v>
      </c>
      <c r="I186" s="26">
        <f t="shared" si="17"/>
        <v>0</v>
      </c>
      <c r="J186" s="106"/>
      <c r="M186" s="87"/>
    </row>
    <row r="187" spans="1:13" ht="26.1" customHeight="1" x14ac:dyDescent="0.2">
      <c r="A187" s="53"/>
      <c r="B187" s="19"/>
      <c r="C187" s="56" t="s">
        <v>103</v>
      </c>
      <c r="D187" s="97" t="s">
        <v>413</v>
      </c>
      <c r="E187" s="101" t="s">
        <v>448</v>
      </c>
      <c r="F187" s="100">
        <v>564.30000000000007</v>
      </c>
      <c r="G187" s="128"/>
      <c r="H187" s="26">
        <f>IF(G187&gt;=10,(1-(HLOOKUP(G187,скидка!$B$4:$AQ$5,2)))*F187,F187)</f>
        <v>564.30000000000007</v>
      </c>
      <c r="I187" s="26">
        <f t="shared" si="17"/>
        <v>0</v>
      </c>
      <c r="J187" s="106"/>
      <c r="M187" s="87"/>
    </row>
    <row r="188" spans="1:13" ht="26.1" customHeight="1" x14ac:dyDescent="0.2">
      <c r="A188" s="53"/>
      <c r="B188" s="19"/>
      <c r="C188" s="56" t="s">
        <v>103</v>
      </c>
      <c r="D188" s="97" t="s">
        <v>414</v>
      </c>
      <c r="E188" s="101" t="s">
        <v>449</v>
      </c>
      <c r="F188" s="100">
        <v>605.88000000000011</v>
      </c>
      <c r="G188" s="128"/>
      <c r="H188" s="26">
        <f>IF(G188&gt;=10,(1-(HLOOKUP(G188,скидка!$B$4:$AQ$5,2)))*F188,F188)</f>
        <v>605.88000000000011</v>
      </c>
      <c r="I188" s="26">
        <f t="shared" si="17"/>
        <v>0</v>
      </c>
      <c r="J188" s="106"/>
      <c r="M188" s="87"/>
    </row>
    <row r="189" spans="1:13" ht="26.1" customHeight="1" x14ac:dyDescent="0.2">
      <c r="A189" s="53"/>
      <c r="B189" s="19"/>
      <c r="C189" s="56" t="s">
        <v>103</v>
      </c>
      <c r="D189" s="97" t="s">
        <v>415</v>
      </c>
      <c r="E189" s="101" t="s">
        <v>450</v>
      </c>
      <c r="F189" s="100">
        <v>649.44000000000005</v>
      </c>
      <c r="G189" s="128"/>
      <c r="H189" s="26">
        <f>IF(G189&gt;=10,(1-(HLOOKUP(G189,скидка!$B$4:$AQ$5,2)))*F189,F189)</f>
        <v>649.44000000000005</v>
      </c>
      <c r="I189" s="26">
        <f t="shared" si="17"/>
        <v>0</v>
      </c>
      <c r="J189" s="106"/>
      <c r="M189" s="87"/>
    </row>
    <row r="190" spans="1:13" ht="26.1" customHeight="1" x14ac:dyDescent="0.2">
      <c r="A190" s="53"/>
      <c r="B190" s="19"/>
      <c r="C190" s="56" t="s">
        <v>103</v>
      </c>
      <c r="D190" s="97" t="s">
        <v>416</v>
      </c>
      <c r="E190" s="101" t="s">
        <v>451</v>
      </c>
      <c r="F190" s="100">
        <v>693</v>
      </c>
      <c r="G190" s="128"/>
      <c r="H190" s="26">
        <f>IF(G190&gt;=10,(1-(HLOOKUP(G190,скидка!$B$4:$AQ$5,2)))*F190,F190)</f>
        <v>693</v>
      </c>
      <c r="I190" s="26">
        <f t="shared" si="17"/>
        <v>0</v>
      </c>
      <c r="J190" s="106"/>
      <c r="M190" s="87"/>
    </row>
    <row r="191" spans="1:13" ht="26.1" customHeight="1" x14ac:dyDescent="0.2">
      <c r="A191" s="53"/>
      <c r="B191" s="19"/>
      <c r="C191" s="56" t="s">
        <v>103</v>
      </c>
      <c r="D191" s="97" t="s">
        <v>417</v>
      </c>
      <c r="E191" s="101" t="s">
        <v>452</v>
      </c>
      <c r="F191" s="100">
        <v>742.50000000000011</v>
      </c>
      <c r="G191" s="128"/>
      <c r="H191" s="26">
        <f>IF(G191&gt;=10,(1-(HLOOKUP(G191,скидка!$B$4:$AQ$5,2)))*F191,F191)</f>
        <v>742.50000000000011</v>
      </c>
      <c r="I191" s="26">
        <f t="shared" si="17"/>
        <v>0</v>
      </c>
      <c r="J191" s="106"/>
      <c r="M191" s="87"/>
    </row>
    <row r="192" spans="1:13" ht="26.1" customHeight="1" x14ac:dyDescent="0.2">
      <c r="A192" s="53"/>
      <c r="B192" s="19"/>
      <c r="C192" s="56" t="s">
        <v>103</v>
      </c>
      <c r="D192" s="97" t="s">
        <v>418</v>
      </c>
      <c r="E192" s="101" t="s">
        <v>453</v>
      </c>
      <c r="F192" s="100">
        <v>797.94</v>
      </c>
      <c r="G192" s="128"/>
      <c r="H192" s="26">
        <f>IF(G192&gt;=10,(1-(HLOOKUP(G192,скидка!$B$4:$AQ$5,2)))*F192,F192)</f>
        <v>797.94</v>
      </c>
      <c r="I192" s="26">
        <f t="shared" si="17"/>
        <v>0</v>
      </c>
      <c r="J192" s="106"/>
      <c r="M192" s="87"/>
    </row>
    <row r="193" spans="1:13" ht="26.1" customHeight="1" x14ac:dyDescent="0.2">
      <c r="A193" s="53"/>
      <c r="B193" s="19"/>
      <c r="C193" s="56" t="s">
        <v>103</v>
      </c>
      <c r="D193" s="97" t="s">
        <v>419</v>
      </c>
      <c r="E193" s="101" t="s">
        <v>454</v>
      </c>
      <c r="F193" s="100">
        <v>853.38000000000011</v>
      </c>
      <c r="G193" s="128"/>
      <c r="H193" s="26">
        <f>IF(G193&gt;=10,(1-(HLOOKUP(G193,скидка!$B$4:$AQ$5,2)))*F193,F193)</f>
        <v>853.38000000000011</v>
      </c>
      <c r="I193" s="26">
        <f t="shared" si="17"/>
        <v>0</v>
      </c>
      <c r="J193" s="106"/>
      <c r="M193" s="87"/>
    </row>
    <row r="194" spans="1:13" ht="12.75" customHeight="1" x14ac:dyDescent="0.2">
      <c r="A194" s="53"/>
      <c r="B194" s="19"/>
      <c r="D194" s="98"/>
      <c r="E194" s="34" t="s">
        <v>93</v>
      </c>
      <c r="F194" s="35"/>
      <c r="G194" s="131"/>
      <c r="H194" s="36"/>
      <c r="I194" s="37"/>
      <c r="M194" s="87"/>
    </row>
    <row r="195" spans="1:13" ht="12.95" customHeight="1" x14ac:dyDescent="0.2">
      <c r="B195" s="19"/>
      <c r="D195" s="79" t="s">
        <v>205</v>
      </c>
      <c r="E195" s="24" t="s">
        <v>72</v>
      </c>
      <c r="F195" s="27">
        <v>6.9510000000000005</v>
      </c>
      <c r="G195" s="128"/>
      <c r="H195" s="26">
        <f>IF(G195&gt;=10,(1-(HLOOKUP(G195,скидка!$B$4:$AQ$5,2)))*F195,F195)</f>
        <v>6.9510000000000005</v>
      </c>
      <c r="I195" s="26">
        <f t="shared" ref="I195:I209" si="18">G195*H195</f>
        <v>0</v>
      </c>
      <c r="M195" s="87"/>
    </row>
    <row r="196" spans="1:13" ht="12.95" customHeight="1" x14ac:dyDescent="0.2">
      <c r="B196" s="19">
        <v>32</v>
      </c>
      <c r="D196" s="79" t="s">
        <v>206</v>
      </c>
      <c r="E196" s="24" t="s">
        <v>73</v>
      </c>
      <c r="F196" s="27">
        <v>4.3890000000000002</v>
      </c>
      <c r="G196" s="128"/>
      <c r="H196" s="26">
        <f>IF(G196&gt;=10,(1-(HLOOKUP(G196,скидка!$B$4:$AQ$5,2)))*F196,F196)</f>
        <v>4.3890000000000002</v>
      </c>
      <c r="I196" s="26">
        <f t="shared" si="18"/>
        <v>0</v>
      </c>
      <c r="M196" s="87"/>
    </row>
    <row r="197" spans="1:13" ht="12.95" customHeight="1" x14ac:dyDescent="0.2">
      <c r="B197" s="19">
        <v>1</v>
      </c>
      <c r="D197" s="79" t="s">
        <v>207</v>
      </c>
      <c r="E197" s="24" t="s">
        <v>74</v>
      </c>
      <c r="F197" s="27">
        <v>13.156499999999999</v>
      </c>
      <c r="G197" s="128"/>
      <c r="H197" s="26">
        <f>IF(G197&gt;=10,(1-(HLOOKUP(G197,скидка!$B$4:$AQ$5,2)))*F197,F197)</f>
        <v>13.156499999999999</v>
      </c>
      <c r="I197" s="26">
        <f t="shared" si="18"/>
        <v>0</v>
      </c>
      <c r="M197" s="87"/>
    </row>
    <row r="198" spans="1:13" ht="12.95" customHeight="1" x14ac:dyDescent="0.2">
      <c r="B198" s="19">
        <v>1</v>
      </c>
      <c r="D198" s="79" t="s">
        <v>208</v>
      </c>
      <c r="E198" s="24" t="s">
        <v>75</v>
      </c>
      <c r="F198" s="27">
        <v>13.156499999999999</v>
      </c>
      <c r="G198" s="128"/>
      <c r="H198" s="26">
        <f>IF(G198&gt;=10,(1-(HLOOKUP(G198,скидка!$B$4:$AQ$5,2)))*F198,F198)</f>
        <v>13.156499999999999</v>
      </c>
      <c r="I198" s="26">
        <f t="shared" si="18"/>
        <v>0</v>
      </c>
      <c r="M198" s="87"/>
    </row>
    <row r="199" spans="1:13" ht="12.95" customHeight="1" x14ac:dyDescent="0.2">
      <c r="B199" s="19">
        <v>42</v>
      </c>
      <c r="D199" s="79" t="s">
        <v>209</v>
      </c>
      <c r="E199" s="24" t="s">
        <v>76</v>
      </c>
      <c r="F199" s="27">
        <v>3.6854999999999998</v>
      </c>
      <c r="G199" s="128"/>
      <c r="H199" s="26">
        <f>IF(G199&gt;=10,(1-(HLOOKUP(G199,скидка!$B$4:$AQ$5,2)))*F199,F199)</f>
        <v>3.6854999999999998</v>
      </c>
      <c r="I199" s="26">
        <f t="shared" si="18"/>
        <v>0</v>
      </c>
      <c r="M199" s="87"/>
    </row>
    <row r="200" spans="1:13" ht="12.95" customHeight="1" x14ac:dyDescent="0.2">
      <c r="B200" s="19">
        <v>48</v>
      </c>
      <c r="D200" s="79" t="s">
        <v>210</v>
      </c>
      <c r="E200" s="24" t="s">
        <v>77</v>
      </c>
      <c r="F200" s="27">
        <v>17.870999999999999</v>
      </c>
      <c r="G200" s="128"/>
      <c r="H200" s="26">
        <f>IF(G200&gt;=10,(1-(HLOOKUP(G200,скидка!$B$4:$AQ$5,2)))*F200,F200)</f>
        <v>17.870999999999999</v>
      </c>
      <c r="I200" s="26">
        <f t="shared" si="18"/>
        <v>0</v>
      </c>
      <c r="M200" s="87"/>
    </row>
    <row r="201" spans="1:13" ht="12.95" customHeight="1" x14ac:dyDescent="0.2">
      <c r="B201" s="19">
        <v>60</v>
      </c>
      <c r="D201" s="79" t="s">
        <v>211</v>
      </c>
      <c r="E201" s="24" t="s">
        <v>78</v>
      </c>
      <c r="F201" s="27">
        <v>17.870999999999999</v>
      </c>
      <c r="G201" s="128"/>
      <c r="H201" s="26">
        <f>IF(G201&gt;=10,(1-(HLOOKUP(G201,скидка!$B$4:$AQ$5,2)))*F201,F201)</f>
        <v>17.870999999999999</v>
      </c>
      <c r="I201" s="26">
        <f t="shared" si="18"/>
        <v>0</v>
      </c>
      <c r="M201" s="87"/>
    </row>
    <row r="202" spans="1:13" ht="12.95" customHeight="1" x14ac:dyDescent="0.2">
      <c r="B202" s="19">
        <v>1</v>
      </c>
      <c r="D202" s="79" t="s">
        <v>212</v>
      </c>
      <c r="E202" s="24" t="s">
        <v>79</v>
      </c>
      <c r="F202" s="27">
        <v>9.3870000000000005</v>
      </c>
      <c r="G202" s="128"/>
      <c r="H202" s="26">
        <f>IF(G202&gt;=10,(1-(HLOOKUP(G202,скидка!$B$4:$AQ$5,2)))*F202,F202)</f>
        <v>9.3870000000000005</v>
      </c>
      <c r="I202" s="26">
        <f t="shared" si="18"/>
        <v>0</v>
      </c>
      <c r="M202" s="87"/>
    </row>
    <row r="203" spans="1:13" ht="12.95" customHeight="1" x14ac:dyDescent="0.2">
      <c r="B203" s="19">
        <v>1</v>
      </c>
      <c r="D203" s="79" t="s">
        <v>213</v>
      </c>
      <c r="E203" s="24" t="s">
        <v>80</v>
      </c>
      <c r="F203" s="27">
        <v>8.599499999999999</v>
      </c>
      <c r="G203" s="128"/>
      <c r="H203" s="26">
        <f>IF(G203&gt;=10,(1-(HLOOKUP(G203,скидка!$B$4:$AQ$5,2)))*F203,F203)</f>
        <v>8.599499999999999</v>
      </c>
      <c r="I203" s="26">
        <f t="shared" si="18"/>
        <v>0</v>
      </c>
      <c r="M203" s="87"/>
    </row>
    <row r="204" spans="1:13" ht="12.95" customHeight="1" x14ac:dyDescent="0.2">
      <c r="B204" s="19"/>
      <c r="D204" s="79" t="s">
        <v>214</v>
      </c>
      <c r="E204" s="24" t="s">
        <v>81</v>
      </c>
      <c r="F204" s="28">
        <v>20.16</v>
      </c>
      <c r="G204" s="128"/>
      <c r="H204" s="26">
        <f>IF(G204&gt;=10,(1-(HLOOKUP(G204,скидка!$B$4:$AQ$5,2)))*F204,F204)</f>
        <v>20.16</v>
      </c>
      <c r="I204" s="26">
        <f>G204*H204</f>
        <v>0</v>
      </c>
      <c r="M204" s="87"/>
    </row>
    <row r="205" spans="1:13" ht="12.95" customHeight="1" x14ac:dyDescent="0.2">
      <c r="B205" s="19">
        <v>1</v>
      </c>
      <c r="D205" s="79" t="s">
        <v>215</v>
      </c>
      <c r="E205" s="54" t="s">
        <v>116</v>
      </c>
      <c r="F205" s="27">
        <v>853.23</v>
      </c>
      <c r="G205" s="128"/>
      <c r="H205" s="26">
        <f>IF(G205&gt;=10,(1-(HLOOKUP(G205,скидка!$B$4:$AQ$5,2)))*F205,F205)</f>
        <v>853.23</v>
      </c>
      <c r="I205" s="26">
        <f t="shared" si="18"/>
        <v>0</v>
      </c>
      <c r="M205" s="87"/>
    </row>
    <row r="206" spans="1:13" ht="12.95" customHeight="1" x14ac:dyDescent="0.2">
      <c r="B206" s="19">
        <v>1</v>
      </c>
      <c r="D206" s="79" t="s">
        <v>216</v>
      </c>
      <c r="E206" s="54" t="s">
        <v>117</v>
      </c>
      <c r="F206" s="27">
        <v>1796.046</v>
      </c>
      <c r="G206" s="128"/>
      <c r="H206" s="26">
        <f>IF(G206&gt;=10,(1-(HLOOKUP(G206,скидка!$B$4:$AQ$5,2)))*F206,F206)</f>
        <v>1796.046</v>
      </c>
      <c r="I206" s="26">
        <f t="shared" si="18"/>
        <v>0</v>
      </c>
      <c r="M206" s="87"/>
    </row>
    <row r="207" spans="1:13" ht="12.95" customHeight="1" x14ac:dyDescent="0.2">
      <c r="B207" s="19">
        <v>1</v>
      </c>
      <c r="D207" s="79" t="s">
        <v>217</v>
      </c>
      <c r="E207" s="54" t="s">
        <v>118</v>
      </c>
      <c r="F207" s="27">
        <v>1352.1375</v>
      </c>
      <c r="G207" s="128"/>
      <c r="H207" s="26">
        <f>IF(G207&gt;=10,(1-(HLOOKUP(G207,скидка!$B$4:$AQ$5,2)))*F207,F207)</f>
        <v>1352.1375</v>
      </c>
      <c r="I207" s="26">
        <f t="shared" si="18"/>
        <v>0</v>
      </c>
      <c r="M207" s="87"/>
    </row>
    <row r="208" spans="1:13" ht="12.95" customHeight="1" x14ac:dyDescent="0.2">
      <c r="B208" s="19">
        <v>1</v>
      </c>
      <c r="D208" s="79" t="s">
        <v>218</v>
      </c>
      <c r="E208" s="54" t="s">
        <v>119</v>
      </c>
      <c r="F208" s="27">
        <v>2236.9515000000001</v>
      </c>
      <c r="G208" s="128"/>
      <c r="H208" s="26">
        <f>IF(G208&gt;=10,(1-(HLOOKUP(G208,скидка!$B$4:$AQ$5,2)))*F208,F208)</f>
        <v>2236.9515000000001</v>
      </c>
      <c r="I208" s="26">
        <f t="shared" si="18"/>
        <v>0</v>
      </c>
      <c r="M208" s="87"/>
    </row>
    <row r="209" spans="2:13" ht="12.95" customHeight="1" x14ac:dyDescent="0.2">
      <c r="B209" s="19">
        <v>1</v>
      </c>
      <c r="D209" s="79" t="s">
        <v>219</v>
      </c>
      <c r="E209" s="54" t="s">
        <v>115</v>
      </c>
      <c r="F209" s="27">
        <v>861.84</v>
      </c>
      <c r="G209" s="128"/>
      <c r="H209" s="26">
        <f>IF(G209&gt;=10,(1-(HLOOKUP(G209,скидка!$B$4:$AQ$5,2)))*F209,F209)</f>
        <v>861.84</v>
      </c>
      <c r="I209" s="26">
        <f t="shared" si="18"/>
        <v>0</v>
      </c>
      <c r="M209" s="87"/>
    </row>
    <row r="210" spans="2:13" ht="12.95" customHeight="1" x14ac:dyDescent="0.2">
      <c r="B210" s="19">
        <v>1</v>
      </c>
      <c r="D210" s="79" t="s">
        <v>220</v>
      </c>
      <c r="E210" s="54" t="s">
        <v>369</v>
      </c>
      <c r="F210" s="27">
        <v>104.50000000000001</v>
      </c>
      <c r="G210" s="128"/>
      <c r="H210" s="26">
        <f>IF(G210&gt;=10,(1-(HLOOKUP(G210,скидка!$B$4:$AQ$5,2)))*F210,F210)</f>
        <v>104.50000000000001</v>
      </c>
      <c r="I210" s="26">
        <f>G210*H210</f>
        <v>0</v>
      </c>
      <c r="M210" s="87"/>
    </row>
    <row r="211" spans="2:13" ht="12.95" customHeight="1" x14ac:dyDescent="0.2">
      <c r="B211" s="19">
        <v>25</v>
      </c>
      <c r="D211" s="79" t="s">
        <v>221</v>
      </c>
      <c r="E211" s="54" t="s">
        <v>498</v>
      </c>
      <c r="F211" s="27">
        <v>73.414000000000001</v>
      </c>
      <c r="G211" s="128"/>
      <c r="H211" s="26">
        <f>IF(G211&gt;=10,(1-(HLOOKUP(G211,скидка!$B$4:$AQ$5,2)))*F211,F211)</f>
        <v>73.414000000000001</v>
      </c>
      <c r="I211" s="26">
        <f>G211*H211</f>
        <v>0</v>
      </c>
      <c r="M211" s="87"/>
    </row>
    <row r="212" spans="2:13" ht="12.95" customHeight="1" x14ac:dyDescent="0.2">
      <c r="B212" s="19">
        <v>1</v>
      </c>
      <c r="D212" s="79" t="s">
        <v>222</v>
      </c>
      <c r="E212" s="115" t="s">
        <v>496</v>
      </c>
      <c r="F212" s="27">
        <v>92.345000000000013</v>
      </c>
      <c r="G212" s="128"/>
      <c r="H212" s="26">
        <f>IF(G212&gt;=10,(1-(HLOOKUP(G212,скидка!$B$4:$AQ$5,2)))*F212,F212)</f>
        <v>92.345000000000013</v>
      </c>
      <c r="I212" s="26">
        <f>G212*H212</f>
        <v>0</v>
      </c>
      <c r="M212" s="87"/>
    </row>
    <row r="213" spans="2:13" ht="12.95" customHeight="1" x14ac:dyDescent="0.2">
      <c r="B213" s="19">
        <v>1</v>
      </c>
      <c r="D213" s="79" t="s">
        <v>223</v>
      </c>
      <c r="E213" s="115" t="s">
        <v>497</v>
      </c>
      <c r="F213" s="27">
        <v>92.345000000000013</v>
      </c>
      <c r="G213" s="128"/>
      <c r="H213" s="26">
        <f>IF(G213&gt;=10,(1-(HLOOKUP(G213,скидка!$B$4:$AQ$5,2)))*F213,F213)</f>
        <v>92.345000000000013</v>
      </c>
      <c r="I213" s="26">
        <f>G213*H213</f>
        <v>0</v>
      </c>
      <c r="M213" s="87"/>
    </row>
    <row r="214" spans="2:13" ht="12.95" customHeight="1" x14ac:dyDescent="0.2">
      <c r="B214" s="19">
        <v>1</v>
      </c>
      <c r="D214" s="79" t="s">
        <v>224</v>
      </c>
      <c r="E214" s="29" t="s">
        <v>499</v>
      </c>
      <c r="F214" s="28">
        <v>123.40650000000001</v>
      </c>
      <c r="G214" s="128"/>
      <c r="H214" s="26">
        <f>IF(G214&gt;=10,(1-(HLOOKUP(G214,скидка!$B$4:$AQ$5,2)))*F214,F214)</f>
        <v>123.40650000000001</v>
      </c>
      <c r="I214" s="26">
        <f>G214*H214</f>
        <v>0</v>
      </c>
      <c r="M214" s="87"/>
    </row>
    <row r="215" spans="2:13" ht="12" customHeight="1" x14ac:dyDescent="0.2">
      <c r="B215" s="19"/>
      <c r="D215" s="99"/>
      <c r="E215" s="64" t="s">
        <v>163</v>
      </c>
      <c r="F215" s="65"/>
      <c r="G215" s="135"/>
      <c r="H215" s="66"/>
      <c r="I215" s="67"/>
      <c r="M215" s="87"/>
    </row>
    <row r="216" spans="2:13" ht="12.95" customHeight="1" x14ac:dyDescent="0.2">
      <c r="B216" s="19">
        <v>1</v>
      </c>
      <c r="C216" s="13" t="s">
        <v>103</v>
      </c>
      <c r="D216" s="90" t="s">
        <v>166</v>
      </c>
      <c r="E216" s="68" t="s">
        <v>494</v>
      </c>
      <c r="F216" s="74">
        <v>3120</v>
      </c>
      <c r="G216" s="136"/>
      <c r="H216" s="61">
        <f>F216</f>
        <v>3120</v>
      </c>
      <c r="I216" s="61">
        <f>G216*H216</f>
        <v>0</v>
      </c>
      <c r="M216" s="87"/>
    </row>
    <row r="217" spans="2:13" ht="12.95" customHeight="1" x14ac:dyDescent="0.2">
      <c r="B217" s="19">
        <v>1</v>
      </c>
      <c r="C217" s="13" t="s">
        <v>103</v>
      </c>
      <c r="D217" s="90" t="s">
        <v>401</v>
      </c>
      <c r="E217" s="68" t="s">
        <v>495</v>
      </c>
      <c r="F217" s="74">
        <v>2640</v>
      </c>
      <c r="G217" s="136"/>
      <c r="H217" s="61">
        <f>F217</f>
        <v>2640</v>
      </c>
      <c r="I217" s="61">
        <f>G217*H217</f>
        <v>0</v>
      </c>
      <c r="M217" s="87"/>
    </row>
    <row r="218" spans="2:13" ht="12.75" customHeight="1" x14ac:dyDescent="0.2">
      <c r="B218" s="19">
        <v>1</v>
      </c>
      <c r="C218" s="13" t="s">
        <v>103</v>
      </c>
      <c r="D218" s="91" t="s">
        <v>143</v>
      </c>
      <c r="E218" s="69" t="s">
        <v>157</v>
      </c>
      <c r="F218" s="75">
        <v>240</v>
      </c>
      <c r="G218" s="128"/>
      <c r="H218" s="26">
        <f t="shared" ref="H218:H233" si="19">F218</f>
        <v>240</v>
      </c>
      <c r="I218" s="26">
        <f t="shared" ref="I218:I233" si="20">G218*H218</f>
        <v>0</v>
      </c>
      <c r="M218" s="87"/>
    </row>
    <row r="219" spans="2:13" ht="12.75" customHeight="1" x14ac:dyDescent="0.2">
      <c r="B219" s="19">
        <v>1</v>
      </c>
      <c r="C219" s="13" t="s">
        <v>103</v>
      </c>
      <c r="D219" s="91" t="s">
        <v>144</v>
      </c>
      <c r="E219" s="69" t="s">
        <v>429</v>
      </c>
      <c r="F219" s="75">
        <v>82.99</v>
      </c>
      <c r="G219" s="128"/>
      <c r="H219" s="26">
        <f t="shared" si="19"/>
        <v>82.99</v>
      </c>
      <c r="I219" s="26">
        <f t="shared" si="20"/>
        <v>0</v>
      </c>
      <c r="M219" s="87"/>
    </row>
    <row r="220" spans="2:13" ht="12.75" customHeight="1" x14ac:dyDescent="0.2">
      <c r="B220" s="19">
        <v>1</v>
      </c>
      <c r="C220" s="13" t="s">
        <v>103</v>
      </c>
      <c r="D220" s="91" t="s">
        <v>145</v>
      </c>
      <c r="E220" s="69" t="s">
        <v>430</v>
      </c>
      <c r="F220" s="75">
        <v>74.959999999999994</v>
      </c>
      <c r="G220" s="128"/>
      <c r="H220" s="26">
        <f t="shared" si="19"/>
        <v>74.959999999999994</v>
      </c>
      <c r="I220" s="26">
        <f t="shared" si="20"/>
        <v>0</v>
      </c>
      <c r="M220" s="87"/>
    </row>
    <row r="221" spans="2:13" ht="12.75" customHeight="1" x14ac:dyDescent="0.2">
      <c r="B221" s="19">
        <v>1</v>
      </c>
      <c r="C221" s="13" t="s">
        <v>103</v>
      </c>
      <c r="D221" s="91" t="s">
        <v>146</v>
      </c>
      <c r="E221" s="86" t="s">
        <v>195</v>
      </c>
      <c r="F221" s="75">
        <v>59.115000000000002</v>
      </c>
      <c r="G221" s="128"/>
      <c r="H221" s="26">
        <f t="shared" si="19"/>
        <v>59.115000000000002</v>
      </c>
      <c r="I221" s="26">
        <f t="shared" si="20"/>
        <v>0</v>
      </c>
      <c r="M221" s="87"/>
    </row>
    <row r="222" spans="2:13" ht="12.75" customHeight="1" x14ac:dyDescent="0.2">
      <c r="B222" s="19">
        <v>1</v>
      </c>
      <c r="C222" s="13" t="s">
        <v>103</v>
      </c>
      <c r="D222" s="91" t="s">
        <v>390</v>
      </c>
      <c r="E222" s="69" t="s">
        <v>158</v>
      </c>
      <c r="F222" s="75">
        <v>240</v>
      </c>
      <c r="G222" s="128"/>
      <c r="H222" s="26">
        <f t="shared" si="19"/>
        <v>240</v>
      </c>
      <c r="I222" s="26">
        <f t="shared" si="20"/>
        <v>0</v>
      </c>
      <c r="M222" s="87"/>
    </row>
    <row r="223" spans="2:13" ht="12.75" customHeight="1" x14ac:dyDescent="0.2">
      <c r="B223" s="19">
        <v>1</v>
      </c>
      <c r="C223" s="13" t="s">
        <v>103</v>
      </c>
      <c r="D223" s="91" t="s">
        <v>147</v>
      </c>
      <c r="E223" s="69" t="s">
        <v>159</v>
      </c>
      <c r="F223" s="75">
        <v>19.2</v>
      </c>
      <c r="G223" s="128"/>
      <c r="H223" s="26">
        <f t="shared" si="19"/>
        <v>19.2</v>
      </c>
      <c r="I223" s="26">
        <f t="shared" si="20"/>
        <v>0</v>
      </c>
      <c r="M223" s="87"/>
    </row>
    <row r="224" spans="2:13" ht="12.75" customHeight="1" x14ac:dyDescent="0.2">
      <c r="B224" s="19">
        <v>1</v>
      </c>
      <c r="C224" s="13" t="s">
        <v>103</v>
      </c>
      <c r="D224" s="91" t="s">
        <v>391</v>
      </c>
      <c r="E224" s="69" t="s">
        <v>165</v>
      </c>
      <c r="F224" s="75">
        <v>315</v>
      </c>
      <c r="G224" s="128"/>
      <c r="H224" s="26">
        <f t="shared" si="19"/>
        <v>315</v>
      </c>
      <c r="I224" s="26">
        <f t="shared" si="20"/>
        <v>0</v>
      </c>
      <c r="M224" s="87"/>
    </row>
    <row r="225" spans="2:13" ht="12.75" customHeight="1" x14ac:dyDescent="0.2">
      <c r="B225" s="19">
        <v>1</v>
      </c>
      <c r="C225" s="13" t="s">
        <v>103</v>
      </c>
      <c r="D225" s="91" t="s">
        <v>148</v>
      </c>
      <c r="E225" s="69" t="s">
        <v>160</v>
      </c>
      <c r="F225" s="75">
        <v>168</v>
      </c>
      <c r="G225" s="128"/>
      <c r="H225" s="26">
        <f t="shared" si="19"/>
        <v>168</v>
      </c>
      <c r="I225" s="26">
        <f t="shared" si="20"/>
        <v>0</v>
      </c>
      <c r="M225" s="87"/>
    </row>
    <row r="226" spans="2:13" ht="12.75" customHeight="1" x14ac:dyDescent="0.2">
      <c r="B226" s="19"/>
      <c r="C226" s="13" t="s">
        <v>103</v>
      </c>
      <c r="D226" s="91" t="s">
        <v>402</v>
      </c>
      <c r="E226" s="69" t="s">
        <v>428</v>
      </c>
      <c r="F226" s="75">
        <v>986</v>
      </c>
      <c r="G226" s="128"/>
      <c r="H226" s="26">
        <f t="shared" si="19"/>
        <v>986</v>
      </c>
      <c r="I226" s="26">
        <f t="shared" si="20"/>
        <v>0</v>
      </c>
      <c r="M226" s="87"/>
    </row>
    <row r="227" spans="2:13" ht="12.75" customHeight="1" x14ac:dyDescent="0.2">
      <c r="B227" s="19"/>
      <c r="C227" s="13" t="s">
        <v>103</v>
      </c>
      <c r="D227" s="91" t="s">
        <v>403</v>
      </c>
      <c r="E227" s="69" t="s">
        <v>427</v>
      </c>
      <c r="F227" s="75">
        <v>986</v>
      </c>
      <c r="G227" s="128"/>
      <c r="H227" s="26">
        <f>F227</f>
        <v>986</v>
      </c>
      <c r="I227" s="26">
        <f>G227*H227</f>
        <v>0</v>
      </c>
      <c r="M227" s="87"/>
    </row>
    <row r="228" spans="2:13" ht="12.75" customHeight="1" x14ac:dyDescent="0.2">
      <c r="B228" s="19">
        <v>1</v>
      </c>
      <c r="C228" s="13" t="s">
        <v>103</v>
      </c>
      <c r="D228" s="91" t="s">
        <v>149</v>
      </c>
      <c r="E228" s="69" t="s">
        <v>161</v>
      </c>
      <c r="F228" s="75">
        <v>49.99</v>
      </c>
      <c r="G228" s="128"/>
      <c r="H228" s="26">
        <f t="shared" si="19"/>
        <v>49.99</v>
      </c>
      <c r="I228" s="26">
        <f t="shared" si="20"/>
        <v>0</v>
      </c>
      <c r="M228" s="87"/>
    </row>
    <row r="229" spans="2:13" ht="12.75" customHeight="1" x14ac:dyDescent="0.2">
      <c r="B229" s="19">
        <v>1</v>
      </c>
      <c r="C229" s="13" t="s">
        <v>103</v>
      </c>
      <c r="D229" s="91" t="s">
        <v>392</v>
      </c>
      <c r="E229" s="69" t="s">
        <v>374</v>
      </c>
      <c r="F229" s="75">
        <v>17.07</v>
      </c>
      <c r="G229" s="128"/>
      <c r="H229" s="26">
        <f t="shared" si="19"/>
        <v>17.07</v>
      </c>
      <c r="I229" s="26">
        <f t="shared" si="20"/>
        <v>0</v>
      </c>
      <c r="M229" s="87"/>
    </row>
    <row r="230" spans="2:13" ht="12.75" customHeight="1" x14ac:dyDescent="0.2">
      <c r="B230" s="19">
        <v>1</v>
      </c>
      <c r="C230" s="13" t="s">
        <v>103</v>
      </c>
      <c r="D230" s="91" t="s">
        <v>393</v>
      </c>
      <c r="E230" s="69" t="s">
        <v>375</v>
      </c>
      <c r="F230" s="75">
        <v>20.75</v>
      </c>
      <c r="G230" s="128"/>
      <c r="H230" s="26">
        <f t="shared" si="19"/>
        <v>20.75</v>
      </c>
      <c r="I230" s="26">
        <f t="shared" si="20"/>
        <v>0</v>
      </c>
      <c r="M230" s="87"/>
    </row>
    <row r="231" spans="2:13" ht="12.75" customHeight="1" x14ac:dyDescent="0.2">
      <c r="B231" s="19">
        <v>1</v>
      </c>
      <c r="C231" s="13" t="s">
        <v>103</v>
      </c>
      <c r="D231" s="91" t="s">
        <v>394</v>
      </c>
      <c r="E231" s="69" t="s">
        <v>376</v>
      </c>
      <c r="F231" s="75">
        <v>28.58</v>
      </c>
      <c r="G231" s="128"/>
      <c r="H231" s="26">
        <f t="shared" si="19"/>
        <v>28.58</v>
      </c>
      <c r="I231" s="26">
        <f t="shared" si="20"/>
        <v>0</v>
      </c>
      <c r="M231" s="87"/>
    </row>
    <row r="232" spans="2:13" ht="12.75" customHeight="1" x14ac:dyDescent="0.2">
      <c r="B232" s="19">
        <v>1</v>
      </c>
      <c r="C232" s="13" t="s">
        <v>103</v>
      </c>
      <c r="D232" s="91" t="s">
        <v>150</v>
      </c>
      <c r="E232" s="69" t="s">
        <v>162</v>
      </c>
      <c r="F232" s="75">
        <v>33.5</v>
      </c>
      <c r="G232" s="128"/>
      <c r="H232" s="26">
        <f t="shared" si="19"/>
        <v>33.5</v>
      </c>
      <c r="I232" s="26">
        <f t="shared" si="20"/>
        <v>0</v>
      </c>
      <c r="M232" s="87"/>
    </row>
    <row r="233" spans="2:13" ht="12.75" customHeight="1" x14ac:dyDescent="0.2">
      <c r="B233" s="19">
        <v>1</v>
      </c>
      <c r="C233" s="13" t="s">
        <v>103</v>
      </c>
      <c r="D233" s="91" t="s">
        <v>151</v>
      </c>
      <c r="E233" s="69" t="s">
        <v>204</v>
      </c>
      <c r="F233" s="75">
        <v>432</v>
      </c>
      <c r="G233" s="128"/>
      <c r="H233" s="26">
        <f t="shared" si="19"/>
        <v>432</v>
      </c>
      <c r="I233" s="26">
        <f t="shared" si="20"/>
        <v>0</v>
      </c>
      <c r="M233" s="87"/>
    </row>
    <row r="234" spans="2:13" ht="13.5" customHeight="1" x14ac:dyDescent="0.2">
      <c r="B234" s="19"/>
      <c r="D234" s="121"/>
      <c r="E234" s="123" t="s">
        <v>504</v>
      </c>
      <c r="F234" s="124"/>
      <c r="G234" s="137"/>
      <c r="H234" s="124"/>
      <c r="I234" s="125"/>
      <c r="M234" s="87"/>
    </row>
    <row r="235" spans="2:13" ht="27.75" customHeight="1" x14ac:dyDescent="0.2">
      <c r="B235" s="19"/>
      <c r="C235" s="13" t="s">
        <v>103</v>
      </c>
      <c r="D235" s="122" t="s">
        <v>516</v>
      </c>
      <c r="E235" s="101" t="s">
        <v>505</v>
      </c>
      <c r="F235" s="108"/>
      <c r="G235" s="128"/>
      <c r="H235" s="26">
        <f t="shared" ref="H235:H247" si="21">F235</f>
        <v>0</v>
      </c>
      <c r="I235" s="26">
        <f t="shared" ref="I235:I247" si="22">G235*H235</f>
        <v>0</v>
      </c>
      <c r="J235" s="106"/>
      <c r="K235" s="107"/>
      <c r="M235" s="87"/>
    </row>
    <row r="236" spans="2:13" ht="27.75" customHeight="1" x14ac:dyDescent="0.2">
      <c r="B236" s="19"/>
      <c r="C236" s="13" t="s">
        <v>103</v>
      </c>
      <c r="D236" s="122" t="s">
        <v>517</v>
      </c>
      <c r="E236" s="101" t="s">
        <v>506</v>
      </c>
      <c r="F236" s="108">
        <v>4140</v>
      </c>
      <c r="G236" s="128"/>
      <c r="H236" s="26">
        <f t="shared" si="21"/>
        <v>4140</v>
      </c>
      <c r="I236" s="26">
        <f t="shared" si="22"/>
        <v>0</v>
      </c>
      <c r="J236" s="106"/>
      <c r="K236" s="107"/>
      <c r="M236" s="87"/>
    </row>
    <row r="237" spans="2:13" ht="27.75" customHeight="1" x14ac:dyDescent="0.2">
      <c r="B237" s="19"/>
      <c r="C237" s="13" t="s">
        <v>103</v>
      </c>
      <c r="D237" s="122" t="s">
        <v>518</v>
      </c>
      <c r="E237" s="101" t="s">
        <v>507</v>
      </c>
      <c r="F237" s="108">
        <v>3680</v>
      </c>
      <c r="G237" s="128"/>
      <c r="H237" s="26">
        <f t="shared" si="21"/>
        <v>3680</v>
      </c>
      <c r="I237" s="26">
        <f t="shared" si="22"/>
        <v>0</v>
      </c>
      <c r="J237" s="106"/>
      <c r="K237" s="107"/>
      <c r="M237" s="87"/>
    </row>
    <row r="238" spans="2:13" ht="27.75" customHeight="1" x14ac:dyDescent="0.2">
      <c r="B238" s="19"/>
      <c r="C238" s="13" t="s">
        <v>103</v>
      </c>
      <c r="D238" s="122" t="s">
        <v>519</v>
      </c>
      <c r="E238" s="101" t="s">
        <v>508</v>
      </c>
      <c r="F238" s="108">
        <v>3565</v>
      </c>
      <c r="G238" s="128"/>
      <c r="H238" s="26">
        <f t="shared" si="21"/>
        <v>3565</v>
      </c>
      <c r="I238" s="26">
        <f t="shared" si="22"/>
        <v>0</v>
      </c>
      <c r="J238" s="106"/>
      <c r="K238" s="107"/>
      <c r="M238" s="87"/>
    </row>
    <row r="239" spans="2:13" ht="27.75" customHeight="1" x14ac:dyDescent="0.2">
      <c r="B239" s="19"/>
      <c r="C239" s="13" t="s">
        <v>103</v>
      </c>
      <c r="D239" s="122" t="s">
        <v>520</v>
      </c>
      <c r="E239" s="101" t="s">
        <v>509</v>
      </c>
      <c r="F239" s="108">
        <v>3450</v>
      </c>
      <c r="G239" s="128"/>
      <c r="H239" s="26">
        <f t="shared" si="21"/>
        <v>3450</v>
      </c>
      <c r="I239" s="26">
        <f t="shared" si="22"/>
        <v>0</v>
      </c>
      <c r="J239" s="106"/>
      <c r="K239" s="107"/>
      <c r="M239" s="87"/>
    </row>
    <row r="240" spans="2:13" ht="27.75" customHeight="1" x14ac:dyDescent="0.2">
      <c r="B240" s="19"/>
      <c r="C240" s="13" t="s">
        <v>103</v>
      </c>
      <c r="D240" s="122" t="s">
        <v>521</v>
      </c>
      <c r="E240" s="101" t="s">
        <v>510</v>
      </c>
      <c r="F240" s="108">
        <v>4025</v>
      </c>
      <c r="G240" s="128"/>
      <c r="H240" s="26">
        <f t="shared" si="21"/>
        <v>4025</v>
      </c>
      <c r="I240" s="26">
        <f t="shared" si="22"/>
        <v>0</v>
      </c>
      <c r="J240" s="106"/>
      <c r="K240" s="107"/>
      <c r="M240" s="87"/>
    </row>
    <row r="241" spans="2:13" ht="27.75" customHeight="1" x14ac:dyDescent="0.2">
      <c r="B241" s="19"/>
      <c r="C241" s="13" t="s">
        <v>103</v>
      </c>
      <c r="D241" s="122" t="s">
        <v>522</v>
      </c>
      <c r="E241" s="101" t="s">
        <v>511</v>
      </c>
      <c r="F241" s="108">
        <v>3335</v>
      </c>
      <c r="G241" s="128"/>
      <c r="H241" s="26">
        <f t="shared" si="21"/>
        <v>3335</v>
      </c>
      <c r="I241" s="26">
        <f t="shared" si="22"/>
        <v>0</v>
      </c>
      <c r="J241" s="106"/>
      <c r="K241" s="107"/>
      <c r="M241" s="87"/>
    </row>
    <row r="242" spans="2:13" ht="27.75" customHeight="1" x14ac:dyDescent="0.2">
      <c r="B242" s="19"/>
      <c r="C242" s="13" t="s">
        <v>103</v>
      </c>
      <c r="D242" s="122" t="s">
        <v>530</v>
      </c>
      <c r="E242" s="101" t="s">
        <v>528</v>
      </c>
      <c r="F242" s="108">
        <v>6440</v>
      </c>
      <c r="G242" s="128"/>
      <c r="H242" s="26">
        <f t="shared" si="21"/>
        <v>6440</v>
      </c>
      <c r="I242" s="26">
        <f t="shared" si="22"/>
        <v>0</v>
      </c>
      <c r="J242" s="106"/>
      <c r="K242" s="107"/>
      <c r="M242" s="87"/>
    </row>
    <row r="243" spans="2:13" ht="27.75" customHeight="1" x14ac:dyDescent="0.2">
      <c r="B243" s="19"/>
      <c r="C243" s="13" t="s">
        <v>103</v>
      </c>
      <c r="D243" s="122" t="s">
        <v>523</v>
      </c>
      <c r="E243" s="101" t="s">
        <v>512</v>
      </c>
      <c r="F243" s="108">
        <v>4370</v>
      </c>
      <c r="G243" s="128"/>
      <c r="H243" s="26">
        <f t="shared" si="21"/>
        <v>4370</v>
      </c>
      <c r="I243" s="26">
        <f t="shared" si="22"/>
        <v>0</v>
      </c>
      <c r="J243" s="106"/>
      <c r="K243" s="107"/>
      <c r="M243" s="87"/>
    </row>
    <row r="244" spans="2:13" ht="27.75" customHeight="1" x14ac:dyDescent="0.2">
      <c r="B244" s="19"/>
      <c r="C244" s="13" t="s">
        <v>103</v>
      </c>
      <c r="D244" s="122" t="s">
        <v>524</v>
      </c>
      <c r="E244" s="101" t="s">
        <v>513</v>
      </c>
      <c r="F244" s="108">
        <v>4025</v>
      </c>
      <c r="G244" s="128"/>
      <c r="H244" s="26">
        <f t="shared" si="21"/>
        <v>4025</v>
      </c>
      <c r="I244" s="26">
        <f t="shared" si="22"/>
        <v>0</v>
      </c>
      <c r="J244" s="106"/>
      <c r="K244" s="107"/>
      <c r="M244" s="87"/>
    </row>
    <row r="245" spans="2:13" ht="27.75" customHeight="1" x14ac:dyDescent="0.2">
      <c r="B245" s="19"/>
      <c r="C245" s="13" t="s">
        <v>103</v>
      </c>
      <c r="D245" s="122" t="s">
        <v>525</v>
      </c>
      <c r="E245" s="101" t="s">
        <v>514</v>
      </c>
      <c r="F245" s="108">
        <v>5405</v>
      </c>
      <c r="G245" s="128"/>
      <c r="H245" s="26">
        <f t="shared" si="21"/>
        <v>5405</v>
      </c>
      <c r="I245" s="26">
        <f t="shared" si="22"/>
        <v>0</v>
      </c>
      <c r="J245" s="106"/>
      <c r="K245" s="107"/>
      <c r="M245" s="87"/>
    </row>
    <row r="246" spans="2:13" ht="27.75" customHeight="1" x14ac:dyDescent="0.2">
      <c r="B246" s="19"/>
      <c r="C246" s="13" t="s">
        <v>103</v>
      </c>
      <c r="D246" s="122" t="s">
        <v>526</v>
      </c>
      <c r="E246" s="101" t="s">
        <v>515</v>
      </c>
      <c r="F246" s="108">
        <v>5290</v>
      </c>
      <c r="G246" s="128"/>
      <c r="H246" s="26">
        <f t="shared" si="21"/>
        <v>5290</v>
      </c>
      <c r="I246" s="26">
        <f t="shared" si="22"/>
        <v>0</v>
      </c>
      <c r="J246" s="106"/>
      <c r="K246" s="107"/>
      <c r="M246" s="87"/>
    </row>
    <row r="247" spans="2:13" ht="27.75" customHeight="1" x14ac:dyDescent="0.2">
      <c r="B247" s="19"/>
      <c r="C247" s="13" t="s">
        <v>103</v>
      </c>
      <c r="D247" s="122" t="s">
        <v>529</v>
      </c>
      <c r="E247" s="101" t="s">
        <v>527</v>
      </c>
      <c r="F247" s="108">
        <v>6670</v>
      </c>
      <c r="G247" s="128"/>
      <c r="H247" s="26">
        <f t="shared" si="21"/>
        <v>6670</v>
      </c>
      <c r="I247" s="26">
        <f t="shared" si="22"/>
        <v>0</v>
      </c>
      <c r="J247" s="106"/>
      <c r="K247" s="107"/>
      <c r="M247" s="87"/>
    </row>
    <row r="248" spans="2:13" ht="13.5" customHeight="1" x14ac:dyDescent="0.2">
      <c r="B248" s="19"/>
      <c r="D248" s="118"/>
      <c r="E248" s="117" t="s">
        <v>420</v>
      </c>
      <c r="F248" s="119"/>
      <c r="G248" s="138"/>
      <c r="H248" s="119"/>
      <c r="I248" s="120"/>
      <c r="M248" s="87"/>
    </row>
    <row r="249" spans="2:13" ht="27.75" customHeight="1" x14ac:dyDescent="0.2">
      <c r="B249" s="19"/>
      <c r="C249" s="13" t="s">
        <v>103</v>
      </c>
      <c r="D249" s="116" t="s">
        <v>421</v>
      </c>
      <c r="E249" s="101" t="s">
        <v>431</v>
      </c>
      <c r="F249" s="108">
        <v>35049</v>
      </c>
      <c r="G249" s="128"/>
      <c r="H249" s="26">
        <f>F249</f>
        <v>35049</v>
      </c>
      <c r="I249" s="26">
        <f>G249*H249</f>
        <v>0</v>
      </c>
      <c r="J249" s="106"/>
      <c r="K249" s="107"/>
      <c r="M249" s="87"/>
    </row>
    <row r="250" spans="2:13" ht="27.75" customHeight="1" x14ac:dyDescent="0.2">
      <c r="B250" s="19"/>
      <c r="C250" s="13" t="s">
        <v>103</v>
      </c>
      <c r="D250" s="116" t="s">
        <v>422</v>
      </c>
      <c r="E250" s="101" t="s">
        <v>432</v>
      </c>
      <c r="F250" s="108">
        <v>44415</v>
      </c>
      <c r="G250" s="128"/>
      <c r="H250" s="26">
        <f>F250</f>
        <v>44415</v>
      </c>
      <c r="I250" s="26">
        <f>G250*H250</f>
        <v>0</v>
      </c>
      <c r="J250" s="106"/>
      <c r="K250" s="107"/>
      <c r="M250" s="87"/>
    </row>
    <row r="251" spans="2:13" ht="30.75" customHeight="1" x14ac:dyDescent="0.2">
      <c r="B251" s="19"/>
      <c r="C251" s="13" t="s">
        <v>103</v>
      </c>
      <c r="D251" s="116" t="s">
        <v>423</v>
      </c>
      <c r="E251" s="101" t="s">
        <v>433</v>
      </c>
      <c r="F251" s="108">
        <v>53256</v>
      </c>
      <c r="G251" s="128"/>
      <c r="H251" s="26">
        <f>F251</f>
        <v>53256</v>
      </c>
      <c r="I251" s="26">
        <f>G251*H251</f>
        <v>0</v>
      </c>
      <c r="J251" s="106"/>
      <c r="K251" s="107"/>
      <c r="M251" s="87"/>
    </row>
    <row r="252" spans="2:13" ht="29.25" customHeight="1" x14ac:dyDescent="0.2">
      <c r="B252" s="19"/>
      <c r="C252" s="13" t="s">
        <v>103</v>
      </c>
      <c r="D252" s="116" t="s">
        <v>424</v>
      </c>
      <c r="E252" s="109" t="s">
        <v>434</v>
      </c>
      <c r="F252" s="110"/>
      <c r="G252" s="128"/>
      <c r="H252" s="26">
        <f>F252</f>
        <v>0</v>
      </c>
      <c r="I252" s="26">
        <f>G252*H252</f>
        <v>0</v>
      </c>
      <c r="J252" s="106"/>
      <c r="K252" s="107"/>
      <c r="M252" s="87"/>
    </row>
    <row r="253" spans="2:13" ht="12.75" customHeight="1" x14ac:dyDescent="0.2">
      <c r="B253" s="19"/>
      <c r="D253" s="20"/>
      <c r="E253" s="21" t="s">
        <v>179</v>
      </c>
      <c r="F253" s="22"/>
      <c r="G253" s="130"/>
      <c r="H253" s="30"/>
      <c r="I253" s="31"/>
      <c r="M253" s="87"/>
    </row>
    <row r="254" spans="2:13" ht="12.75" customHeight="1" x14ac:dyDescent="0.2">
      <c r="B254" s="19">
        <v>1</v>
      </c>
      <c r="C254" s="13" t="s">
        <v>103</v>
      </c>
      <c r="D254" s="88" t="s">
        <v>167</v>
      </c>
      <c r="E254" s="89" t="s">
        <v>198</v>
      </c>
      <c r="F254" s="75">
        <v>75.600000000000009</v>
      </c>
      <c r="G254" s="136"/>
      <c r="H254" s="61">
        <f>F254</f>
        <v>75.600000000000009</v>
      </c>
      <c r="I254" s="61">
        <f>G254*H254</f>
        <v>0</v>
      </c>
      <c r="M254" s="87"/>
    </row>
    <row r="255" spans="2:13" ht="12.75" customHeight="1" x14ac:dyDescent="0.2">
      <c r="B255" s="19">
        <v>1</v>
      </c>
      <c r="C255" s="13" t="s">
        <v>103</v>
      </c>
      <c r="D255" s="88" t="s">
        <v>168</v>
      </c>
      <c r="E255" s="89" t="s">
        <v>199</v>
      </c>
      <c r="F255" s="75">
        <v>554.4</v>
      </c>
      <c r="G255" s="128"/>
      <c r="H255" s="26">
        <f t="shared" ref="H255:H264" si="23">F255</f>
        <v>554.4</v>
      </c>
      <c r="I255" s="26">
        <f t="shared" ref="I255:I264" si="24">G255*H255</f>
        <v>0</v>
      </c>
      <c r="M255" s="87"/>
    </row>
    <row r="256" spans="2:13" ht="12.75" customHeight="1" x14ac:dyDescent="0.2">
      <c r="B256" s="19">
        <v>1</v>
      </c>
      <c r="C256" s="13" t="s">
        <v>103</v>
      </c>
      <c r="D256" s="88" t="s">
        <v>169</v>
      </c>
      <c r="E256" s="89" t="s">
        <v>200</v>
      </c>
      <c r="F256" s="75">
        <v>277.2</v>
      </c>
      <c r="G256" s="128"/>
      <c r="H256" s="26">
        <f t="shared" si="23"/>
        <v>277.2</v>
      </c>
      <c r="I256" s="26">
        <f t="shared" si="24"/>
        <v>0</v>
      </c>
      <c r="M256" s="87"/>
    </row>
    <row r="257" spans="2:13" ht="12.75" customHeight="1" x14ac:dyDescent="0.2">
      <c r="B257" s="19">
        <v>1</v>
      </c>
      <c r="C257" s="13" t="s">
        <v>103</v>
      </c>
      <c r="D257" s="88" t="s">
        <v>170</v>
      </c>
      <c r="E257" s="89" t="s">
        <v>201</v>
      </c>
      <c r="F257" s="75">
        <v>241.92000000000002</v>
      </c>
      <c r="G257" s="128"/>
      <c r="H257" s="26">
        <f t="shared" si="23"/>
        <v>241.92000000000002</v>
      </c>
      <c r="I257" s="26">
        <f t="shared" si="24"/>
        <v>0</v>
      </c>
      <c r="M257" s="87"/>
    </row>
    <row r="258" spans="2:13" ht="12.75" customHeight="1" x14ac:dyDescent="0.2">
      <c r="B258" s="19">
        <v>1</v>
      </c>
      <c r="C258" s="13" t="s">
        <v>103</v>
      </c>
      <c r="D258" s="88" t="s">
        <v>171</v>
      </c>
      <c r="E258" s="89" t="s">
        <v>202</v>
      </c>
      <c r="F258" s="75">
        <v>241.92000000000002</v>
      </c>
      <c r="G258" s="128"/>
      <c r="H258" s="26">
        <f t="shared" si="23"/>
        <v>241.92000000000002</v>
      </c>
      <c r="I258" s="26">
        <f t="shared" si="24"/>
        <v>0</v>
      </c>
      <c r="M258" s="87"/>
    </row>
    <row r="259" spans="2:13" ht="12.75" customHeight="1" x14ac:dyDescent="0.2">
      <c r="B259" s="19">
        <v>1</v>
      </c>
      <c r="C259" s="13" t="s">
        <v>103</v>
      </c>
      <c r="D259" s="88" t="s">
        <v>172</v>
      </c>
      <c r="E259" s="89" t="s">
        <v>203</v>
      </c>
      <c r="F259" s="75">
        <v>277.2</v>
      </c>
      <c r="G259" s="128"/>
      <c r="H259" s="26">
        <f t="shared" si="23"/>
        <v>277.2</v>
      </c>
      <c r="I259" s="26">
        <f t="shared" si="24"/>
        <v>0</v>
      </c>
      <c r="M259" s="87"/>
    </row>
    <row r="260" spans="2:13" ht="12.75" customHeight="1" x14ac:dyDescent="0.2">
      <c r="B260" s="19">
        <v>1</v>
      </c>
      <c r="C260" s="13" t="s">
        <v>103</v>
      </c>
      <c r="D260" s="88" t="s">
        <v>173</v>
      </c>
      <c r="E260" s="89" t="s">
        <v>435</v>
      </c>
      <c r="F260" s="75">
        <v>351.99360000000007</v>
      </c>
      <c r="G260" s="128"/>
      <c r="H260" s="26">
        <f t="shared" si="23"/>
        <v>351.99360000000007</v>
      </c>
      <c r="I260" s="26">
        <f t="shared" si="24"/>
        <v>0</v>
      </c>
      <c r="M260" s="87"/>
    </row>
    <row r="261" spans="2:13" ht="12.75" customHeight="1" x14ac:dyDescent="0.2">
      <c r="B261" s="19">
        <v>1</v>
      </c>
      <c r="C261" s="13" t="s">
        <v>103</v>
      </c>
      <c r="D261" s="88" t="s">
        <v>174</v>
      </c>
      <c r="E261" s="89" t="s">
        <v>436</v>
      </c>
      <c r="F261" s="75">
        <v>364.08959999999996</v>
      </c>
      <c r="G261" s="128"/>
      <c r="H261" s="26">
        <f t="shared" si="23"/>
        <v>364.08959999999996</v>
      </c>
      <c r="I261" s="26">
        <f t="shared" si="24"/>
        <v>0</v>
      </c>
      <c r="M261" s="87"/>
    </row>
    <row r="262" spans="2:13" ht="12.75" customHeight="1" x14ac:dyDescent="0.2">
      <c r="B262" s="19">
        <v>1</v>
      </c>
      <c r="C262" s="13" t="s">
        <v>103</v>
      </c>
      <c r="D262" s="88" t="s">
        <v>175</v>
      </c>
      <c r="E262" s="89" t="s">
        <v>437</v>
      </c>
      <c r="F262" s="75">
        <v>374.06880000000007</v>
      </c>
      <c r="G262" s="128"/>
      <c r="H262" s="26">
        <f t="shared" si="23"/>
        <v>374.06880000000007</v>
      </c>
      <c r="I262" s="26">
        <f t="shared" si="24"/>
        <v>0</v>
      </c>
      <c r="M262" s="87"/>
    </row>
    <row r="263" spans="2:13" ht="12.75" customHeight="1" x14ac:dyDescent="0.2">
      <c r="B263" s="19">
        <v>1</v>
      </c>
      <c r="C263" s="13" t="s">
        <v>103</v>
      </c>
      <c r="D263" s="88" t="s">
        <v>176</v>
      </c>
      <c r="E263" s="89" t="s">
        <v>196</v>
      </c>
      <c r="F263" s="75">
        <v>252</v>
      </c>
      <c r="G263" s="128"/>
      <c r="H263" s="26">
        <f t="shared" si="23"/>
        <v>252</v>
      </c>
      <c r="I263" s="26">
        <f t="shared" si="24"/>
        <v>0</v>
      </c>
      <c r="M263" s="87"/>
    </row>
    <row r="264" spans="2:13" ht="12.75" customHeight="1" x14ac:dyDescent="0.2">
      <c r="B264" s="19">
        <v>1</v>
      </c>
      <c r="C264" s="13" t="s">
        <v>103</v>
      </c>
      <c r="D264" s="88" t="s">
        <v>177</v>
      </c>
      <c r="E264" s="89" t="s">
        <v>197</v>
      </c>
      <c r="F264" s="75">
        <v>26.812800000000003</v>
      </c>
      <c r="G264" s="128"/>
      <c r="H264" s="26">
        <f t="shared" si="23"/>
        <v>26.812800000000003</v>
      </c>
      <c r="I264" s="26">
        <f t="shared" si="24"/>
        <v>0</v>
      </c>
      <c r="M264" s="87"/>
    </row>
    <row r="265" spans="2:13" ht="12.75" customHeight="1" x14ac:dyDescent="0.2">
      <c r="B265" s="19">
        <v>1</v>
      </c>
      <c r="C265" s="13" t="s">
        <v>103</v>
      </c>
      <c r="D265" s="88" t="s">
        <v>178</v>
      </c>
      <c r="E265" s="89" t="s">
        <v>194</v>
      </c>
      <c r="F265" s="75">
        <v>115.77300000000001</v>
      </c>
      <c r="G265" s="128"/>
      <c r="H265" s="26">
        <f>F265</f>
        <v>115.77300000000001</v>
      </c>
      <c r="I265" s="26">
        <f>G265*H265</f>
        <v>0</v>
      </c>
      <c r="M265" s="87"/>
    </row>
    <row r="266" spans="2:13" ht="12.75" customHeight="1" x14ac:dyDescent="0.2">
      <c r="B266" s="76"/>
      <c r="C266" s="59"/>
      <c r="D266" s="86"/>
      <c r="E266" s="71" t="s">
        <v>164</v>
      </c>
      <c r="F266" s="72"/>
      <c r="G266" s="139">
        <f>SUM(G4:G265)</f>
        <v>0</v>
      </c>
      <c r="H266" s="73"/>
      <c r="I266" s="72">
        <f>SUM(I4:I265)</f>
        <v>0</v>
      </c>
    </row>
    <row r="267" spans="2:13" s="70" customFormat="1" x14ac:dyDescent="0.2">
      <c r="B267" s="76"/>
      <c r="C267" s="59"/>
      <c r="D267" s="86"/>
      <c r="E267" s="11"/>
      <c r="F267" s="62"/>
      <c r="G267" s="140"/>
      <c r="H267" s="62"/>
      <c r="I267" s="62"/>
    </row>
    <row r="268" spans="2:13" x14ac:dyDescent="0.2">
      <c r="B268" s="76"/>
      <c r="C268" s="59"/>
      <c r="D268" s="11" t="s">
        <v>153</v>
      </c>
      <c r="I268" s="63"/>
    </row>
    <row r="269" spans="2:13" x14ac:dyDescent="0.2">
      <c r="B269" s="76"/>
      <c r="C269" s="59"/>
      <c r="D269" s="11" t="s">
        <v>154</v>
      </c>
    </row>
    <row r="270" spans="2:13" x14ac:dyDescent="0.2">
      <c r="B270" s="76"/>
      <c r="C270" s="59"/>
      <c r="D270" s="11"/>
    </row>
    <row r="271" spans="2:13" x14ac:dyDescent="0.2">
      <c r="D271" s="11" t="s">
        <v>155</v>
      </c>
    </row>
    <row r="272" spans="2:13" x14ac:dyDescent="0.2">
      <c r="D272" s="11" t="s">
        <v>156</v>
      </c>
    </row>
  </sheetData>
  <sheetProtection algorithmName="SHA-512" hashValue="NOmzBscNdAJ+a91PrhgLM3VM6cODm+RLajN+PDk3y9Sz7KUvNWQo0IAc2YxOOZu+SBrHAWqvYHIEM09Ip6ciXQ==" saltValue="xMn3RZgq+5rLrj5oifH6/Q==" spinCount="100000" sheet="1" sort="0" autoFilter="0" pivotTables="0"/>
  <protectedRanges>
    <protectedRange sqref="G153 G195:G211 G254:G265 G216:G252" name="Диапазон12"/>
    <protectedRange sqref="G212:G214 G170:G193 G161:G168" name="Диапазон11"/>
    <protectedRange sqref="G150:G152 G154:G159" name="Диапазон10"/>
    <protectedRange sqref="G132:G148" name="Диапазон9"/>
    <protectedRange sqref="G123:G131" name="Диапазон8"/>
    <protectedRange sqref="G113:G121" name="Диапазон7"/>
    <protectedRange sqref="G111:G112" name="Диапазон6"/>
    <protectedRange sqref="G17:G29" name="Диапазон5"/>
    <protectedRange sqref="G30:G52" name="Диапазон4"/>
    <protectedRange sqref="G54:G63" name="Диапазон3"/>
    <protectedRange sqref="G65:G83" name="Диапазон2"/>
    <protectedRange sqref="G85:G109" name="Диапазон1"/>
  </protectedRanges>
  <autoFilter ref="G2:G216" xr:uid="{00000000-0009-0000-0000-000000000000}"/>
  <mergeCells count="1">
    <mergeCell ref="F1:I1"/>
  </mergeCells>
  <phoneticPr fontId="3" type="noConversion"/>
  <dataValidations count="2">
    <dataValidation type="whole" operator="greaterThan" allowBlank="1" showErrorMessage="1" errorTitle="Предупреждение" error="Допускается ввод только целого положительного числа" sqref="G254:G265 G4:G52 G195:G214 G161:G168 G170:G193 G235:G247 G249:G252 G123:G148 G111:G121 G150:G159 G85:G109 G54:G63 G216:G233 G65:G83" xr:uid="{00000000-0002-0000-0000-000000000000}">
      <formula1>0</formula1>
    </dataValidation>
    <dataValidation type="whole" operator="greaterThan" allowBlank="1" showErrorMessage="1" errorTitle="Предупреждение" error="Допускается ввод только целого положительного числа" sqref="G253 G194 G169 G215 G64 G84 G53 G122 G110 G149 G160" xr:uid="{00000000-0002-0000-0000-000001000000}">
      <formula1>1</formula1>
    </dataValidation>
  </dataValidations>
  <pageMargins left="0.17" right="0.17" top="0.37" bottom="0.42" header="0.35" footer="0.42"/>
  <pageSetup paperSize="9" scale="80" fitToHeight="0" orientation="portrait" r:id="rId1"/>
  <headerFooter alignWithMargins="0"/>
  <rowBreaks count="5" manualBreakCount="5">
    <brk id="41" min="2" max="8" man="1"/>
    <brk id="83" min="2" max="8" man="1"/>
    <brk id="131" min="2" max="8" man="1"/>
    <brk id="168" min="2" max="8" man="1"/>
    <brk id="221" min="2" max="8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T20"/>
  <sheetViews>
    <sheetView workbookViewId="0">
      <selection activeCell="T10" sqref="T10"/>
    </sheetView>
  </sheetViews>
  <sheetFormatPr defaultColWidth="9.140625" defaultRowHeight="12.75" x14ac:dyDescent="0.2"/>
  <cols>
    <col min="1" max="1" width="0.7109375" style="3" customWidth="1"/>
    <col min="2" max="2" width="5" style="3" bestFit="1" customWidth="1"/>
    <col min="3" max="6" width="4.7109375" style="3" bestFit="1" customWidth="1"/>
    <col min="7" max="7" width="5" style="3" bestFit="1" customWidth="1"/>
    <col min="8" max="29" width="4.7109375" style="3" bestFit="1" customWidth="1"/>
    <col min="30" max="46" width="5" style="3" bestFit="1" customWidth="1"/>
    <col min="47" max="16384" width="9.140625" style="3"/>
  </cols>
  <sheetData>
    <row r="2" spans="1:46" x14ac:dyDescent="0.2">
      <c r="A2" s="1"/>
      <c r="B2" s="143" t="s">
        <v>95</v>
      </c>
      <c r="C2" s="144"/>
      <c r="D2" s="144"/>
      <c r="E2" s="144"/>
      <c r="F2" s="144"/>
      <c r="G2" s="145"/>
      <c r="H2" s="2" t="s">
        <v>96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46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46" x14ac:dyDescent="0.2">
      <c r="A4" s="1"/>
      <c r="B4" s="4">
        <v>10</v>
      </c>
      <c r="C4" s="4">
        <v>21</v>
      </c>
      <c r="D4" s="4">
        <v>32</v>
      </c>
      <c r="E4" s="4">
        <v>43</v>
      </c>
      <c r="F4" s="4">
        <v>54</v>
      </c>
      <c r="G4" s="4">
        <v>65</v>
      </c>
      <c r="H4" s="4">
        <v>76</v>
      </c>
      <c r="I4" s="4">
        <v>87</v>
      </c>
      <c r="J4" s="4">
        <v>98</v>
      </c>
      <c r="K4" s="4">
        <v>109</v>
      </c>
      <c r="L4" s="4">
        <v>120</v>
      </c>
      <c r="M4" s="4">
        <v>131</v>
      </c>
      <c r="N4" s="4">
        <v>142</v>
      </c>
      <c r="O4" s="4">
        <v>153</v>
      </c>
      <c r="P4" s="4">
        <v>164</v>
      </c>
      <c r="Q4" s="4">
        <v>175</v>
      </c>
      <c r="R4" s="4">
        <v>186</v>
      </c>
      <c r="S4" s="4">
        <v>200</v>
      </c>
      <c r="T4" s="4">
        <v>243</v>
      </c>
      <c r="U4" s="5">
        <v>286</v>
      </c>
      <c r="V4" s="5">
        <v>329</v>
      </c>
      <c r="W4" s="5">
        <v>372</v>
      </c>
      <c r="X4" s="5">
        <v>415</v>
      </c>
      <c r="Y4" s="5">
        <v>458</v>
      </c>
      <c r="Z4" s="5">
        <v>500</v>
      </c>
      <c r="AA4" s="5">
        <v>600</v>
      </c>
      <c r="AB4" s="5">
        <v>700</v>
      </c>
      <c r="AC4" s="5">
        <v>800</v>
      </c>
      <c r="AD4" s="5">
        <v>900</v>
      </c>
      <c r="AE4" s="5">
        <v>1000</v>
      </c>
      <c r="AF4" s="5">
        <v>1167</v>
      </c>
      <c r="AG4" s="5">
        <v>1334</v>
      </c>
      <c r="AH4" s="5">
        <v>1501</v>
      </c>
      <c r="AI4" s="4">
        <v>1668</v>
      </c>
      <c r="AJ4" s="4">
        <v>1835</v>
      </c>
      <c r="AK4" s="4">
        <v>2000</v>
      </c>
      <c r="AL4" s="4">
        <v>2500</v>
      </c>
      <c r="AM4" s="4">
        <v>3000</v>
      </c>
      <c r="AN4" s="4">
        <v>3500</v>
      </c>
      <c r="AO4" s="4">
        <v>4000</v>
      </c>
      <c r="AP4" s="4">
        <v>4500</v>
      </c>
      <c r="AQ4" s="4">
        <v>5000</v>
      </c>
    </row>
    <row r="5" spans="1:46" x14ac:dyDescent="0.2">
      <c r="A5" s="1"/>
      <c r="B5" s="6">
        <v>0.01</v>
      </c>
      <c r="C5" s="6">
        <v>0.02</v>
      </c>
      <c r="D5" s="6">
        <v>0.03</v>
      </c>
      <c r="E5" s="6">
        <v>0.04</v>
      </c>
      <c r="F5" s="6">
        <v>0.05</v>
      </c>
      <c r="G5" s="6">
        <v>0.06</v>
      </c>
      <c r="H5" s="6">
        <v>7.0000000000000007E-2</v>
      </c>
      <c r="I5" s="6">
        <v>0.08</v>
      </c>
      <c r="J5" s="6">
        <v>0.09</v>
      </c>
      <c r="K5" s="6">
        <v>0.1</v>
      </c>
      <c r="L5" s="6">
        <v>0.11</v>
      </c>
      <c r="M5" s="6">
        <v>0.12</v>
      </c>
      <c r="N5" s="6">
        <v>0.13</v>
      </c>
      <c r="O5" s="6">
        <v>0.14000000000000001</v>
      </c>
      <c r="P5" s="6">
        <v>0.15</v>
      </c>
      <c r="Q5" s="6">
        <v>0.16</v>
      </c>
      <c r="R5" s="6">
        <v>0.17</v>
      </c>
      <c r="S5" s="6">
        <v>0.18</v>
      </c>
      <c r="T5" s="6">
        <v>0.19</v>
      </c>
      <c r="U5" s="7">
        <v>0.2</v>
      </c>
      <c r="V5" s="7">
        <v>0.21</v>
      </c>
      <c r="W5" s="7">
        <v>0.22</v>
      </c>
      <c r="X5" s="7">
        <v>0.23</v>
      </c>
      <c r="Y5" s="7">
        <v>0.24</v>
      </c>
      <c r="Z5" s="7">
        <v>0.25</v>
      </c>
      <c r="AA5" s="7">
        <v>0.26</v>
      </c>
      <c r="AB5" s="7">
        <v>0.27</v>
      </c>
      <c r="AC5" s="7">
        <v>0.28000000000000003</v>
      </c>
      <c r="AD5" s="7">
        <v>0.28999999999999998</v>
      </c>
      <c r="AE5" s="7">
        <v>0.3</v>
      </c>
      <c r="AF5" s="7">
        <v>0.31</v>
      </c>
      <c r="AG5" s="7">
        <v>0.32</v>
      </c>
      <c r="AH5" s="7">
        <v>0.33</v>
      </c>
      <c r="AI5" s="6">
        <v>0.34</v>
      </c>
      <c r="AJ5" s="6">
        <v>0.35</v>
      </c>
      <c r="AK5" s="6">
        <v>0.36</v>
      </c>
      <c r="AL5" s="6">
        <v>0.37</v>
      </c>
      <c r="AM5" s="6">
        <v>0.38</v>
      </c>
      <c r="AN5" s="6">
        <v>0.39</v>
      </c>
      <c r="AO5" s="6">
        <v>0.4</v>
      </c>
      <c r="AP5" s="6">
        <v>0.41</v>
      </c>
      <c r="AQ5" s="6">
        <v>0.42</v>
      </c>
    </row>
    <row r="6" spans="1:46" x14ac:dyDescent="0.2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9"/>
      <c r="AG6" s="9"/>
      <c r="AH6" s="9"/>
      <c r="AI6" s="2"/>
      <c r="AJ6" s="2"/>
      <c r="AK6" s="2"/>
    </row>
    <row r="7" spans="1:46" x14ac:dyDescent="0.2">
      <c r="A7" s="1"/>
      <c r="B7" s="142" t="s">
        <v>97</v>
      </c>
      <c r="C7" s="142"/>
      <c r="D7" s="142"/>
      <c r="E7" s="142"/>
      <c r="F7" s="142"/>
      <c r="G7" s="142"/>
      <c r="H7" s="2" t="s">
        <v>98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</row>
    <row r="8" spans="1:46" x14ac:dyDescent="0.2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</row>
    <row r="9" spans="1:46" x14ac:dyDescent="0.2">
      <c r="A9" s="1"/>
      <c r="B9" s="4">
        <v>10</v>
      </c>
      <c r="C9" s="4">
        <v>21</v>
      </c>
      <c r="D9" s="4">
        <v>32</v>
      </c>
      <c r="E9" s="4">
        <v>43</v>
      </c>
      <c r="F9" s="4">
        <v>54</v>
      </c>
      <c r="G9" s="4">
        <v>65</v>
      </c>
      <c r="H9" s="4">
        <v>76</v>
      </c>
      <c r="I9" s="4">
        <v>87</v>
      </c>
      <c r="J9" s="4">
        <v>98</v>
      </c>
      <c r="K9" s="4">
        <v>109</v>
      </c>
      <c r="L9" s="4">
        <v>120</v>
      </c>
      <c r="M9" s="4">
        <v>131</v>
      </c>
      <c r="N9" s="4">
        <v>142</v>
      </c>
      <c r="O9" s="4">
        <v>153</v>
      </c>
      <c r="P9" s="4">
        <v>164</v>
      </c>
      <c r="Q9" s="4">
        <v>175</v>
      </c>
      <c r="R9" s="4">
        <v>186</v>
      </c>
      <c r="S9" s="4">
        <v>200</v>
      </c>
      <c r="T9" s="4">
        <v>225</v>
      </c>
      <c r="U9" s="5">
        <v>250</v>
      </c>
      <c r="V9" s="5">
        <v>275</v>
      </c>
      <c r="W9" s="5">
        <v>300</v>
      </c>
      <c r="X9" s="5">
        <v>325</v>
      </c>
      <c r="Y9" s="5">
        <v>350</v>
      </c>
      <c r="Z9" s="5">
        <v>375</v>
      </c>
      <c r="AA9" s="5">
        <v>400</v>
      </c>
      <c r="AB9" s="5">
        <v>425</v>
      </c>
      <c r="AC9" s="5">
        <v>450</v>
      </c>
      <c r="AD9" s="5">
        <v>475</v>
      </c>
      <c r="AE9" s="5">
        <v>500</v>
      </c>
      <c r="AF9" s="5">
        <v>600</v>
      </c>
      <c r="AG9" s="5">
        <v>700</v>
      </c>
      <c r="AH9" s="5">
        <v>800</v>
      </c>
      <c r="AI9" s="4">
        <v>900</v>
      </c>
      <c r="AJ9" s="4">
        <v>1000</v>
      </c>
      <c r="AK9" s="4">
        <v>1200</v>
      </c>
      <c r="AL9" s="4">
        <v>1400</v>
      </c>
      <c r="AM9" s="4">
        <v>1600</v>
      </c>
      <c r="AN9" s="4">
        <v>1800</v>
      </c>
      <c r="AO9" s="4">
        <v>2000</v>
      </c>
      <c r="AP9" s="4">
        <v>2600</v>
      </c>
      <c r="AQ9" s="4">
        <v>3200</v>
      </c>
      <c r="AR9" s="4">
        <v>3800</v>
      </c>
      <c r="AS9" s="4">
        <v>4400</v>
      </c>
      <c r="AT9" s="4">
        <v>5000</v>
      </c>
    </row>
    <row r="10" spans="1:46" x14ac:dyDescent="0.2">
      <c r="A10" s="1"/>
      <c r="B10" s="6">
        <v>0.01</v>
      </c>
      <c r="C10" s="6">
        <v>0.02</v>
      </c>
      <c r="D10" s="6">
        <v>0.03</v>
      </c>
      <c r="E10" s="6">
        <v>0.04</v>
      </c>
      <c r="F10" s="6">
        <v>0.05</v>
      </c>
      <c r="G10" s="6">
        <v>0.06</v>
      </c>
      <c r="H10" s="6">
        <v>7.0000000000000007E-2</v>
      </c>
      <c r="I10" s="6">
        <v>0.08</v>
      </c>
      <c r="J10" s="6">
        <v>0.09</v>
      </c>
      <c r="K10" s="6">
        <v>0.1</v>
      </c>
      <c r="L10" s="6">
        <v>0.11</v>
      </c>
      <c r="M10" s="6">
        <v>0.12</v>
      </c>
      <c r="N10" s="6">
        <v>0.13</v>
      </c>
      <c r="O10" s="6">
        <v>0.14000000000000001</v>
      </c>
      <c r="P10" s="6">
        <v>0.15</v>
      </c>
      <c r="Q10" s="6">
        <v>0.16</v>
      </c>
      <c r="R10" s="6">
        <v>0.17</v>
      </c>
      <c r="S10" s="6">
        <v>0.18</v>
      </c>
      <c r="T10" s="6">
        <v>0.19</v>
      </c>
      <c r="U10" s="7">
        <v>0.2</v>
      </c>
      <c r="V10" s="7">
        <v>0.21</v>
      </c>
      <c r="W10" s="7">
        <v>0.22</v>
      </c>
      <c r="X10" s="7">
        <v>0.23</v>
      </c>
      <c r="Y10" s="7">
        <v>0.24</v>
      </c>
      <c r="Z10" s="7">
        <v>0.25</v>
      </c>
      <c r="AA10" s="7">
        <v>0.26</v>
      </c>
      <c r="AB10" s="7">
        <v>0.27</v>
      </c>
      <c r="AC10" s="7">
        <v>0.28000000000000003</v>
      </c>
      <c r="AD10" s="7">
        <v>0.28999999999999998</v>
      </c>
      <c r="AE10" s="7">
        <v>0.3</v>
      </c>
      <c r="AF10" s="7">
        <v>0.31</v>
      </c>
      <c r="AG10" s="7">
        <v>0.32</v>
      </c>
      <c r="AH10" s="7">
        <v>0.33</v>
      </c>
      <c r="AI10" s="6">
        <v>0.34</v>
      </c>
      <c r="AJ10" s="6">
        <v>0.35</v>
      </c>
      <c r="AK10" s="6">
        <v>0.36</v>
      </c>
      <c r="AL10" s="6">
        <v>0.37</v>
      </c>
      <c r="AM10" s="6">
        <v>0.38</v>
      </c>
      <c r="AN10" s="6">
        <v>0.39</v>
      </c>
      <c r="AO10" s="6">
        <v>0.4</v>
      </c>
      <c r="AP10" s="6">
        <v>0.41</v>
      </c>
      <c r="AQ10" s="6">
        <v>0.42</v>
      </c>
      <c r="AR10" s="6">
        <v>0.43</v>
      </c>
      <c r="AS10" s="6">
        <v>0.44</v>
      </c>
      <c r="AT10" s="6">
        <v>0.45</v>
      </c>
    </row>
    <row r="11" spans="1:46" x14ac:dyDescent="0.2">
      <c r="A11" s="1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</row>
    <row r="12" spans="1:46" x14ac:dyDescent="0.2">
      <c r="A12" s="1"/>
      <c r="N12" s="2"/>
      <c r="O12" s="2"/>
      <c r="P12" s="2"/>
      <c r="Q12" s="2"/>
      <c r="R12" s="2"/>
      <c r="S12" s="2"/>
      <c r="Y12" s="2"/>
      <c r="Z12" s="2"/>
      <c r="AA12" s="2"/>
      <c r="AB12" s="2"/>
      <c r="AC12" s="2"/>
      <c r="AD12" s="2"/>
      <c r="AE12" s="2"/>
    </row>
    <row r="13" spans="1:46" x14ac:dyDescent="0.2">
      <c r="A13" s="1"/>
      <c r="N13" s="2"/>
      <c r="O13" s="2"/>
      <c r="P13" s="2"/>
      <c r="Q13" s="2"/>
      <c r="R13" s="2"/>
      <c r="S13" s="2"/>
      <c r="Y13" s="2"/>
      <c r="Z13" s="2"/>
      <c r="AA13" s="2"/>
      <c r="AB13" s="2"/>
      <c r="AC13" s="2"/>
      <c r="AD13" s="2"/>
      <c r="AE13" s="2"/>
    </row>
    <row r="14" spans="1:46" x14ac:dyDescent="0.2">
      <c r="A14" s="1"/>
      <c r="N14" s="2"/>
      <c r="O14" s="2"/>
      <c r="P14" s="2"/>
      <c r="Q14" s="2"/>
      <c r="R14" s="2"/>
      <c r="S14" s="2"/>
      <c r="Y14" s="2"/>
      <c r="Z14" s="2"/>
      <c r="AA14" s="2"/>
      <c r="AB14" s="2"/>
      <c r="AC14" s="2"/>
      <c r="AD14" s="2"/>
      <c r="AE14" s="2"/>
    </row>
    <row r="15" spans="1:46" x14ac:dyDescent="0.2">
      <c r="A15" s="1"/>
      <c r="N15" s="2"/>
      <c r="O15" s="2"/>
      <c r="P15" s="2"/>
      <c r="Q15" s="2"/>
      <c r="R15" s="2"/>
      <c r="S15" s="2"/>
      <c r="Y15" s="2"/>
      <c r="Z15" s="2"/>
      <c r="AA15" s="2"/>
      <c r="AB15" s="2"/>
      <c r="AC15" s="2"/>
      <c r="AD15" s="2"/>
      <c r="AE15" s="2"/>
    </row>
    <row r="16" spans="1:46" x14ac:dyDescent="0.2">
      <c r="A16" s="1"/>
      <c r="N16" s="2"/>
      <c r="O16" s="2"/>
      <c r="P16" s="2"/>
      <c r="Q16" s="2"/>
      <c r="R16" s="2"/>
      <c r="S16" s="2"/>
      <c r="Y16" s="10"/>
      <c r="Z16" s="2"/>
      <c r="AA16" s="2"/>
      <c r="AB16" s="2"/>
      <c r="AC16" s="2"/>
      <c r="AD16" s="2"/>
      <c r="AE16" s="2"/>
    </row>
    <row r="17" spans="1:31" x14ac:dyDescent="0.2">
      <c r="A17" s="1"/>
      <c r="N17" s="2"/>
      <c r="O17" s="2"/>
      <c r="P17" s="2"/>
      <c r="Q17" s="2"/>
      <c r="R17" s="2"/>
      <c r="S17" s="2"/>
      <c r="Y17" s="2"/>
      <c r="Z17" s="2"/>
      <c r="AA17" s="2"/>
      <c r="AB17" s="2"/>
      <c r="AC17" s="2"/>
      <c r="AD17" s="2"/>
      <c r="AE17" s="2"/>
    </row>
    <row r="18" spans="1:31" x14ac:dyDescent="0.2">
      <c r="A18" s="1"/>
      <c r="N18" s="2"/>
      <c r="O18" s="2"/>
      <c r="P18" s="2"/>
      <c r="Q18" s="2"/>
      <c r="R18" s="2"/>
      <c r="S18" s="2"/>
      <c r="Y18" s="2"/>
      <c r="Z18" s="2"/>
      <c r="AA18" s="2"/>
      <c r="AB18" s="2"/>
      <c r="AC18" s="2"/>
      <c r="AD18" s="2"/>
      <c r="AE18" s="2"/>
    </row>
    <row r="19" spans="1:31" x14ac:dyDescent="0.2">
      <c r="A19" s="1"/>
      <c r="N19" s="2"/>
      <c r="O19" s="2"/>
      <c r="P19" s="2"/>
      <c r="Q19" s="2"/>
      <c r="R19" s="2"/>
      <c r="S19" s="2"/>
      <c r="Y19" s="10"/>
      <c r="Z19" s="2"/>
      <c r="AA19" s="2"/>
      <c r="AB19" s="2"/>
      <c r="AC19" s="2"/>
      <c r="AD19" s="2"/>
      <c r="AE19" s="2"/>
    </row>
    <row r="20" spans="1:31" x14ac:dyDescent="0.2">
      <c r="A20" s="1"/>
      <c r="N20" s="2"/>
      <c r="O20" s="2"/>
      <c r="P20" s="2"/>
      <c r="Q20" s="2"/>
      <c r="R20" s="2"/>
      <c r="S20" s="2"/>
    </row>
  </sheetData>
  <sheetProtection password="C7AB" sheet="1" objects="1" scenarios="1"/>
  <mergeCells count="2">
    <mergeCell ref="B7:G7"/>
    <mergeCell ref="B2:G2"/>
  </mergeCells>
  <phoneticPr fontId="0" type="noConversion"/>
  <printOptions horizontalCentered="1"/>
  <pageMargins left="0.51181102362204722" right="0.19685039370078741" top="0.98425196850393704" bottom="0.98425196850393704" header="0.76" footer="0.51181102362204722"/>
  <pageSetup paperSize="9" orientation="portrait" r:id="rId1"/>
  <headerFooter alignWithMargins="0">
    <oddHeader>&amp;C&amp;"Arial Cyr,полужирный"&amp;12&amp;A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DE0E356336A404A8108857E16D531BC" ma:contentTypeVersion="13" ma:contentTypeDescription="Crée un document." ma:contentTypeScope="" ma:versionID="0e050a60a771e9aef4d18dcc8dc62032">
  <xsd:schema xmlns:xsd="http://www.w3.org/2001/XMLSchema" xmlns:xs="http://www.w3.org/2001/XMLSchema" xmlns:p="http://schemas.microsoft.com/office/2006/metadata/properties" xmlns:ns3="95dbfea3-a5ad-4a97-9328-8f62b513ebcb" xmlns:ns4="d1393c9c-5192-45b9-acfd-10bba63699a2" targetNamespace="http://schemas.microsoft.com/office/2006/metadata/properties" ma:root="true" ma:fieldsID="62bd0eaabe80b151887f932ebb774965" ns3:_="" ns4:_="">
    <xsd:import namespace="95dbfea3-a5ad-4a97-9328-8f62b513ebcb"/>
    <xsd:import namespace="d1393c9c-5192-45b9-acfd-10bba63699a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3:LastSharedByUser" minOccurs="0"/>
                <xsd:element ref="ns3:LastSharedByTime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DateTaken" minOccurs="0"/>
                <xsd:element ref="ns4:MediaServiceOCR" minOccurs="0"/>
                <xsd:element ref="ns4:MediaServiceLocation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dbfea3-a5ad-4a97-9328-8f62b513ebc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Partagé avec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Partagé avec dé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Partage du hachage d’indicateur" ma:description="" ma:hidden="true" ma:internalName="SharingHintHash" ma:readOnly="true">
      <xsd:simpleType>
        <xsd:restriction base="dms:Text"/>
      </xsd:simpleType>
    </xsd:element>
    <xsd:element name="LastSharedByUser" ma:index="11" nillable="true" ma:displayName="Dernier partage par heure par utilisateu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2" nillable="true" ma:displayName="Dernier partage par heur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393c9c-5192-45b9-acfd-10bba63699a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5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A9C8495-7CD4-4094-9D95-4CC25309795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867AF11-A146-4D1C-8571-D2126DAD60C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5dbfea3-a5ad-4a97-9328-8f62b513ebcb"/>
    <ds:schemaRef ds:uri="d1393c9c-5192-45b9-acfd-10bba63699a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873145C-5982-4DF9-BB36-851A891290C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Прайс-лист</vt:lpstr>
      <vt:lpstr>скидка</vt:lpstr>
      <vt:lpstr>'Прайс-лист'!Область_печати</vt:lpstr>
      <vt:lpstr>скидка!Область_печати</vt:lpstr>
    </vt:vector>
  </TitlesOfParts>
  <Company>Aereco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</dc:creator>
  <cp:lastModifiedBy>Кирилл Лужбин</cp:lastModifiedBy>
  <cp:lastPrinted>2021-07-28T15:44:10Z</cp:lastPrinted>
  <dcterms:created xsi:type="dcterms:W3CDTF">2010-10-01T12:52:00Z</dcterms:created>
  <dcterms:modified xsi:type="dcterms:W3CDTF">2021-09-15T11:38:54Z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0x0101008DE0E356336A404A8108857E16D531BC</vt:lpwstr>
  </property>
</Properties>
</file>